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05" windowHeight="9495" activeTab="0"/>
  </bookViews>
  <sheets>
    <sheet name="19 с 18" sheetId="1" r:id="rId1"/>
  </sheets>
  <definedNames>
    <definedName name="_xlnm.Print_Titles" localSheetId="0">'19 с 18'!$5:$7</definedName>
  </definedNames>
  <calcPr fullCalcOnLoad="1"/>
</workbook>
</file>

<file path=xl/sharedStrings.xml><?xml version="1.0" encoding="utf-8"?>
<sst xmlns="http://schemas.openxmlformats.org/spreadsheetml/2006/main" count="394" uniqueCount="377">
  <si>
    <t>Аналитические данные о реализации мероприятий муниципальных программ Савинского муниципального района</t>
  </si>
  <si>
    <t>Наименование</t>
  </si>
  <si>
    <t>Целевая статья</t>
  </si>
  <si>
    <t>Отклонение</t>
  </si>
  <si>
    <t>Исполнено, руб.</t>
  </si>
  <si>
    <t>в том числе</t>
  </si>
  <si>
    <t>Абсолютная сумма, руб.</t>
  </si>
  <si>
    <t>Темп роста, %</t>
  </si>
  <si>
    <t>федеральный бюджет</t>
  </si>
  <si>
    <t>областной бюджет</t>
  </si>
  <si>
    <t>местный бюджет</t>
  </si>
  <si>
    <t xml:space="preserve">    Муниципальная программа Савинского муниципального района "Развитие системы образования Савинского муниципального района"</t>
  </si>
  <si>
    <t>0100000000</t>
  </si>
  <si>
    <t xml:space="preserve">      Подпрограмма "Дошкольник"</t>
  </si>
  <si>
    <t>0110000000</t>
  </si>
  <si>
    <t xml:space="preserve">          Основное мероприятие "Развитие дошкольного образования"</t>
  </si>
  <si>
    <t>0110100000</t>
  </si>
  <si>
    <t xml:space="preserve">              Обеспечение деятельности дошкольных образовательных организаций</t>
  </si>
  <si>
    <t>0110100201</t>
  </si>
  <si>
    <t xml:space="preserve">  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</si>
  <si>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0110180100</t>
  </si>
  <si>
    <t xml:space="preserve">  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</si>
  <si>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0110180110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</si>
  <si>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</si>
  <si>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0110180170</t>
  </si>
  <si>
    <t xml:space="preserve">      Подпрограмма "Школьное образование"</t>
  </si>
  <si>
    <t>0120000000</t>
  </si>
  <si>
    <t xml:space="preserve">          Основное мероприятие "Развитие школьного образования"</t>
  </si>
  <si>
    <t>0120100000</t>
  </si>
  <si>
    <t xml:space="preserve">              Обеспечение деятельности муниципальных общеобразовательных организаций</t>
  </si>
  <si>
    <t>0120100202</t>
  </si>
  <si>
    <t xml:space="preserve">              Организация питания обучающихся муниципальных общеобразовательных организаций</t>
  </si>
  <si>
    <t>0120102003</t>
  </si>
  <si>
    <t xml:space="preserve">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</si>
  <si>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0120180090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</si>
  <si>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</si>
  <si>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0120180150</t>
  </si>
  <si>
    <t xml:space="preserve">          Основное мероприятие "Строительство школы"</t>
  </si>
  <si>
    <t>0120200000</t>
  </si>
  <si>
    <t xml:space="preserve">    Мероприятия по проекту "Общеобразовательная школа на 700 учащихся в п. Савино Ивановской области"</t>
  </si>
  <si>
    <t>0120202061</t>
  </si>
  <si>
    <t xml:space="preserve">      Подпрограмма "Модернизация дополнительного образования"</t>
  </si>
  <si>
    <t>0130000000</t>
  </si>
  <si>
    <t xml:space="preserve">          Основное мероприятие "Развитие дополнительного образования"</t>
  </si>
  <si>
    <t>0130100000</t>
  </si>
  <si>
    <t xml:space="preserve">              Обеспечение деятельности муниципальных организаций дополнительного образования детей</t>
  </si>
  <si>
    <t>0130100203</t>
  </si>
  <si>
    <t xml:space="preserve">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</si>
  <si>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</si>
  <si>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</si>
  <si>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0130181430</t>
  </si>
  <si>
    <t xml:space="preserve">        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</si>
  <si>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</si>
  <si>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</si>
  <si>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01301S1430</t>
  </si>
  <si>
    <t xml:space="preserve">      Подпрограмма "Здоровье детей Савинского района"</t>
  </si>
  <si>
    <t>0140000000</t>
  </si>
  <si>
    <t xml:space="preserve">          Основное мероприятие "Укрепление здоровья детей"</t>
  </si>
  <si>
    <t>0140100000</t>
  </si>
  <si>
    <t xml:space="preserve">              Питание детей из многодетных семей в дошкольных образовательных учреждениях</t>
  </si>
  <si>
    <t>0140102008</t>
  </si>
  <si>
    <t xml:space="preserve">      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</t>
  </si>
  <si>
    <t>0150000000</t>
  </si>
  <si>
    <t xml:space="preserve">          Основное мероприятие "Выполнение мер по обеспечению пожарной безопасности и антитеррористической защищенности"</t>
  </si>
  <si>
    <t>0150100000</t>
  </si>
  <si>
    <t xml:space="preserve">              Реализация мероприятий по укреплению пожарной безопасности образовательных организаций</t>
  </si>
  <si>
    <t>0150102012</t>
  </si>
  <si>
    <t xml:space="preserve">     Реализация мероприятий по антитеррористической защищенности образовательных организаций</t>
  </si>
  <si>
    <t>0150102013</t>
  </si>
  <si>
    <t xml:space="preserve">      Подпрограмма "Гражданско-патриотическое и духовно-нравственное воспитание учащихся и воспитанников"</t>
  </si>
  <si>
    <t>0160000000</t>
  </si>
  <si>
    <t xml:space="preserve">          Основное мероприятие "Создание условий успешной социализации и эффективной самореализации несовершеннолетних граждан"</t>
  </si>
  <si>
    <t>0160200000</t>
  </si>
  <si>
    <t xml:space="preserve">              Трудоустройство и занятость несовершеннолетних граждан</t>
  </si>
  <si>
    <t>0160202016</t>
  </si>
  <si>
    <t xml:space="preserve">      Подпрограмма "Талант"</t>
  </si>
  <si>
    <t>0180000000</t>
  </si>
  <si>
    <t xml:space="preserve">          Основное мероприятие "Выявление и поддержка одаренных детей"</t>
  </si>
  <si>
    <t>0180100000</t>
  </si>
  <si>
    <t xml:space="preserve">            Материальная поддержка одаренных детей</t>
  </si>
  <si>
    <t>0180107001</t>
  </si>
  <si>
    <t xml:space="preserve">      Подпрограмма "Обеспечение деятельности отдела образования администрации Савинского муниципального района"</t>
  </si>
  <si>
    <t>0190000000</t>
  </si>
  <si>
    <t xml:space="preserve">          Основное мероприятие "Обеспечение деятельности исполнительных органов местного самоуправления Савинского муниципального района"</t>
  </si>
  <si>
    <t>0190100000</t>
  </si>
  <si>
    <t xml:space="preserve">              Обеспечение деятельности отраслевого отдела администрации Савинского муниципального района</t>
  </si>
  <si>
    <t>0190100105</t>
  </si>
  <si>
    <t xml:space="preserve">              Обеспечение деятельности структурных подразделений отраслевого отдела администрации Савинского муниципального района</t>
  </si>
  <si>
    <t>0190100301</t>
  </si>
  <si>
    <t xml:space="preserve">      Подпрограмма "Профессионал"</t>
  </si>
  <si>
    <t xml:space="preserve">          Основное мероприятие "Развитие кадрового потенциала"</t>
  </si>
  <si>
    <t xml:space="preserve">      Подпрограмма "Профилактика детского дорожно-транспортного травматизма в образовательных организациях Савинского муниципального района"</t>
  </si>
  <si>
    <t>01Б0000000</t>
  </si>
  <si>
    <t xml:space="preserve">          Основное мероприятие "Организация и осуществление организованной перевозки группы детей"</t>
  </si>
  <si>
    <t>01Б0100000</t>
  </si>
  <si>
    <t xml:space="preserve">              Обеспечение перевозок школьников</t>
  </si>
  <si>
    <t>01Б0102026</t>
  </si>
  <si>
    <t xml:space="preserve">    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</si>
  <si>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0200000000</t>
  </si>
  <si>
    <t xml:space="preserve">      Подпрограмма "Развитие газификации Савинского муниципального района"</t>
  </si>
  <si>
    <t>0230000000</t>
  </si>
  <si>
    <t xml:space="preserve">          Основное мероприятие "Газификация населенных пунктов и объектов социальной инфраструктуры Савинского муниципального района"</t>
  </si>
  <si>
    <t>0230100000</t>
  </si>
  <si>
    <t xml:space="preserve">     Подключение и обслуживание газораспределительных сетей</t>
  </si>
  <si>
    <t>0230102011</t>
  </si>
  <si>
    <t xml:space="preserve">    Муниципальная программа Савинского муниципального района "Развитие физической культуры, спорта Савинского муниципального района"</t>
  </si>
  <si>
    <t>0500000000</t>
  </si>
  <si>
    <t xml:space="preserve">      Подпрограмма "Организация физкультурных и спортивных мероприятий, участие в соревнованиях регионального и муниципального уровня"</t>
  </si>
  <si>
    <t>0510000000</t>
  </si>
  <si>
    <t xml:space="preserve">          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</si>
  <si>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0510100000</t>
  </si>
  <si>
    <t xml:space="preserve">              Обеспечение деятельности муниципального бюджетного учреждения "Савинский спортивный комплекс "Атлант"</t>
  </si>
  <si>
    <t>0510100206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</si>
  <si>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</si>
  <si>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0510108805</t>
  </si>
  <si>
    <t xml:space="preserve">    Муниципальная программа Савинского муниципального района "Молодежь Савинского муниципального района"</t>
  </si>
  <si>
    <t>0600000000</t>
  </si>
  <si>
    <t xml:space="preserve">      Подпрограмма "Молодежная политика с детьми и подростками в Савинском муниципальном районе"</t>
  </si>
  <si>
    <t>0610000000</t>
  </si>
  <si>
    <t xml:space="preserve">          Основное мероприятие "Организация участия в различных видах мероприятий"</t>
  </si>
  <si>
    <t>0610100000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</si>
  <si>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</si>
  <si>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>0610108806</t>
  </si>
  <si>
    <t xml:space="preserve">          Основное мероприятие "Создание условий успешной социализации и эффективной самореализации молодежи"</t>
  </si>
  <si>
    <t>0610200000</t>
  </si>
  <si>
    <t>0610208806</t>
  </si>
  <si>
    <t xml:space="preserve">              Осуществление полномочий по созданию и организации деятельности комиссий по делам несовершеннолетних и защите их прав</t>
  </si>
  <si>
    <t>0610280360</t>
  </si>
  <si>
    <t xml:space="preserve">      Подпрограмма "Поддержка молодых специалистов муниципальных учреждений образования Савинского муниципального района"</t>
  </si>
  <si>
    <t>0630000000</t>
  </si>
  <si>
    <t xml:space="preserve">          Основное мероприятие "Содействие профессиональному и личному развитию молодых специалистов"</t>
  </si>
  <si>
    <t>0630100000</t>
  </si>
  <si>
    <t xml:space="preserve">    Организация целевой подготовки педагогов для работы в муниципальных образовательных организациях</t>
  </si>
  <si>
    <t>0630102002</t>
  </si>
  <si>
    <t xml:space="preserve">      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</t>
  </si>
  <si>
    <t>0630107004</t>
  </si>
  <si>
    <t xml:space="preserve">      Осуществление ежемесячных муниципальных выплат компенсационного характера обучающимся в высших учебных образовательных организациях по очной форме обучения, для работы в муниципальных организациях Савинского муниципального района</t>
  </si>
  <si>
    <t>0630107008</t>
  </si>
  <si>
    <t xml:space="preserve">            Организация целевой подготовки педагогов для работы в муниципальных образовательных организациях Ивановской области, за счет средств местного бюджета</t>
  </si>
  <si>
    <t>06301S3110</t>
  </si>
  <si>
    <t xml:space="preserve">    Муниципальная программа Савинского муниципального района "Развитие экономического потенциала Савинского муниципального района"</t>
  </si>
  <si>
    <t>0700000000</t>
  </si>
  <si>
    <t xml:space="preserve">      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</t>
  </si>
  <si>
    <t>0710000000</t>
  </si>
  <si>
    <t xml:space="preserve">          Основное мероприятие "Предоставление государственных и муниципальных услуг"</t>
  </si>
  <si>
    <t>0710100000</t>
  </si>
  <si>
    <t xml:space="preserve">           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</t>
  </si>
  <si>
    <t>0710100207</t>
  </si>
  <si>
    <t xml:space="preserve">              Обеспечение деятельности территориально обособленных структурных подразделений муниципального учреждения Савинского муниципального района "Многофункциональный центр предоставления государственных и муниципальных услуг" (удаленных рабочих мест)</t>
  </si>
  <si>
    <t>0710100208</t>
  </si>
  <si>
    <t xml:space="preserve">    Муниципальная программа Савинского муниципального района "Развитие транспортной системы Савинского муниципального района"</t>
  </si>
  <si>
    <t>0800000000</t>
  </si>
  <si>
    <t xml:space="preserve">      Подпрограмма "Развитие и содержание автомобильных дорог общего пользования местного значения"</t>
  </si>
  <si>
    <t>0810000000</t>
  </si>
  <si>
    <t xml:space="preserve">          Основное мероприятие "Дорожная деятельность"</t>
  </si>
  <si>
    <t>0810100000</t>
  </si>
  <si>
    <t xml:space="preserve">            Содержание дорог общего пользования местного значения вне границ населенных пунктов в границах муниципального района</t>
  </si>
  <si>
    <t>0810102059</t>
  </si>
  <si>
    <t xml:space="preserve">            Осуществление полномочий по содержанию автомобильных дорог местного значения в границах населенных пунктов</t>
  </si>
  <si>
    <t>0810108809</t>
  </si>
  <si>
    <t xml:space="preserve">      Подпрограмма "Субсидирование транспортного обслуживания населения Савинского муниципального района"</t>
  </si>
  <si>
    <t>0820000000</t>
  </si>
  <si>
    <t xml:space="preserve">          Основное мероприятие "Создание условий для предоставления транспортных услуг населению"</t>
  </si>
  <si>
    <t>0820100000</t>
  </si>
  <si>
    <t xml:space="preserve">      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</t>
  </si>
  <si>
    <t>0820106003</t>
  </si>
  <si>
    <t xml:space="preserve">    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района"</t>
  </si>
  <si>
    <t>1000000000</t>
  </si>
  <si>
    <t xml:space="preserve">      Подпрограмма "Обеспечение деятельности финансового управления администрации Савинского муниципального района"</t>
  </si>
  <si>
    <t>1030000000</t>
  </si>
  <si>
    <t>1030100000</t>
  </si>
  <si>
    <t xml:space="preserve">              Обеспечение деятельности финансового управления администрации Савинского муниципального района</t>
  </si>
  <si>
    <t>1030100103</t>
  </si>
  <si>
    <t xml:space="preserve">    Муниципальная программа Савинского муниципального района "Развитие местного самоуправления в Савинском муниципальном районе"</t>
  </si>
  <si>
    <t>1100000000</t>
  </si>
  <si>
    <t xml:space="preserve">      Подпрограмма "Развитие муниципальной службы"</t>
  </si>
  <si>
    <t>1110000000</t>
  </si>
  <si>
    <t>1110100000</t>
  </si>
  <si>
    <t xml:space="preserve">              Уплата членских взносов в Совет муниципальных образований Ивановской области</t>
  </si>
  <si>
    <t>1110109004</t>
  </si>
  <si>
    <t xml:space="preserve">              Подготовка, переподготовка, обучение и повышение квалификации муниципальных служащих и лиц, находящихся в резерве управленческих кадров</t>
  </si>
  <si>
    <t>11101S0610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</si>
  <si>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</si>
  <si>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</si>
  <si>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</si>
  <si>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</si>
  <si>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 xml:space="preserve">              Выплата пенсий за выслугу лет лицам, замещавшим выборные муниципальные должности и должности муниципальной службы Савинского муниципального района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</si>
  <si>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</si>
  <si>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</si>
  <si>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</si>
  <si>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</si>
  <si>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</si>
  <si>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 xml:space="preserve">      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</t>
  </si>
  <si>
    <t>1130102062</t>
  </si>
  <si>
    <t xml:space="preserve">          Основное мероприятие "Межрегиональное и межмуниципальное сотрудничество"</t>
  </si>
  <si>
    <t>1130200000</t>
  </si>
  <si>
    <t xml:space="preserve">              Организация приема делегаций</t>
  </si>
  <si>
    <t>1130202064</t>
  </si>
  <si>
    <t xml:space="preserve">          Основное мероприятие "Поддержка социально-ориентированных некоммерческих организаций"</t>
  </si>
  <si>
    <t>1130300000</t>
  </si>
  <si>
    <t xml:space="preserve">            Гранты социально-ориентированным некоммерческим организациям</t>
  </si>
  <si>
    <t>1130306004</t>
  </si>
  <si>
    <t xml:space="preserve">      Подпрограмма "Организация проведения государственных и профессиональных праздников, знаменательных дат и культурно-массовых мероприятий"</t>
  </si>
  <si>
    <t>1140000000</t>
  </si>
  <si>
    <t>1140100000</t>
  </si>
  <si>
    <t xml:space="preserve">              Мероприятия посвященные государственным и профессиональным праздникам, знаменательным датам</t>
  </si>
  <si>
    <t>1140102066</t>
  </si>
  <si>
    <t xml:space="preserve">              Организация и проведение культурно-массовых мероприятий</t>
  </si>
  <si>
    <t>1140102067</t>
  </si>
  <si>
    <t xml:space="preserve">      Подпрограмма "Поощрение отдельных категорий граждан"</t>
  </si>
  <si>
    <t>1150000000</t>
  </si>
  <si>
    <t xml:space="preserve">          Основное мероприятие "Поощрение отдельных категорий граждан"</t>
  </si>
  <si>
    <t>1150100000</t>
  </si>
  <si>
    <t xml:space="preserve">              Приобретение ценных подарков</t>
  </si>
  <si>
    <t>1150102068</t>
  </si>
  <si>
    <t xml:space="preserve">      Подпрограмма "Обеспечение деятельности органов местного самоуправления Савинского муниципального района"</t>
  </si>
  <si>
    <t>1160000000</t>
  </si>
  <si>
    <t xml:space="preserve">          Основное мероприятие "Обеспечение деятельности лиц, замещающих муниципальные должности Савинского муниципального района"</t>
  </si>
  <si>
    <t>1160100000</t>
  </si>
  <si>
    <t xml:space="preserve">              Обеспечение деятельности главы Савинского муниципального района</t>
  </si>
  <si>
    <t>1160100101</t>
  </si>
  <si>
    <t>1160200000</t>
  </si>
  <si>
    <t xml:space="preserve">              Обеспечение деятельности администрации Савинского муниципального района</t>
  </si>
  <si>
    <t>1160200102</t>
  </si>
  <si>
    <t xml:space="preserve">    Муниципальная программа Савинского муниципального района "Управление муниципальным имуществом Савинского муниципального района"</t>
  </si>
  <si>
    <t>1200000000</t>
  </si>
  <si>
    <t xml:space="preserve">      Подпрограмма "Управление и распоряжение муниципальным имуществом Савинского муниципального района"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</si>
  <si>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</si>
  <si>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</si>
  <si>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</si>
  <si>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Взносы на капитальный ремонт общего имущества многоквартирных домов за муниципальный жилой и нежилой фонд</t>
  </si>
  <si>
    <t>1210102053</t>
  </si>
  <si>
    <t xml:space="preserve">          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</t>
  </si>
  <si>
    <t>1210102071</t>
  </si>
  <si>
    <t xml:space="preserve">              Обеспечение сохранности и содержания имущества казны Савинского муниципального района</t>
  </si>
  <si>
    <t>1210102074</t>
  </si>
  <si>
    <t xml:space="preserve">    Муниципальная программа Савинского муниципального района "Развитие туризма на территории Савинского муниципального района"</t>
  </si>
  <si>
    <t>1500000000</t>
  </si>
  <si>
    <t xml:space="preserve">      Подпрограмма "Развитие событийного туризма в Савинском муниципальном районе"</t>
  </si>
  <si>
    <t>1510000000</t>
  </si>
  <si>
    <t xml:space="preserve">          Основное мероприятие "Разработка и реализация комплекса мероприятий, направленных на популяризацию туристической привлекательности Савинского муниципального района, содействие развитию событийного туризма"</t>
  </si>
  <si>
    <t>1510100000</t>
  </si>
  <si>
    <t xml:space="preserve">    Муниципальная программа Савинского муниципального района "Улучшение условий и охраны труда в Савинском муниципальном районе"</t>
  </si>
  <si>
    <t>1600000000</t>
  </si>
  <si>
    <t xml:space="preserve">      Подпрограмма "Улучшение условий и охраны труда в муниципальных учреждениях"</t>
  </si>
  <si>
    <t>1610000000</t>
  </si>
  <si>
    <t xml:space="preserve">    Основное мероприятие "Совершенствование охраны труда"</t>
  </si>
  <si>
    <t>1610100000</t>
  </si>
  <si>
    <t xml:space="preserve">    Обучение по охране труда и повышение уровня квалификации специалистов</t>
  </si>
  <si>
    <t>1610102086</t>
  </si>
  <si>
    <t xml:space="preserve">    Проведение обязательных предварительных и периодических медицинских осмотров</t>
  </si>
  <si>
    <t>1610102087</t>
  </si>
  <si>
    <t>ВСЕГО РАСХОДОВ ПО ПРОГРАММАМ:</t>
  </si>
  <si>
    <t>% в общей сумме расходов</t>
  </si>
  <si>
    <t xml:space="preserve">    Непрограммные направления деятельности исполнительных органов местного самоуправления Савинского муниципального района</t>
  </si>
  <si>
    <t>4100000000</t>
  </si>
  <si>
    <t xml:space="preserve">      Иные непрограммные мероприятия</t>
  </si>
  <si>
    <t>4190000000</t>
  </si>
  <si>
    <t xml:space="preserve">     Исполнение актов по искам к Савинскому муниципальному району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муниципального района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</si>
  <si>
    <t>4190002043</t>
  </si>
  <si>
    <t xml:space="preserve">     Проведение неотложных аварийно-восстановительных работ</t>
  </si>
  <si>
    <t xml:space="preserve">            Субсидии в целях возмещения затрат, связанных с оказанием услуг по содержанию нежилых помещений</t>
  </si>
  <si>
    <t>4190006007</t>
  </si>
  <si>
    <t xml:space="preserve">            Осуществление полномочий по организации библиотечного обслуживания, комплектованию и обеспечению сохранности библиотечных фондов библиотек поселений</t>
  </si>
  <si>
    <t>4190008810</t>
  </si>
  <si>
    <t xml:space="preserve">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</si>
  <si>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4190080340</t>
  </si>
  <si>
    <t xml:space="preserve">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</si>
  <si>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41900S0340</t>
  </si>
  <si>
    <t xml:space="preserve">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</si>
  <si>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4200000000</t>
  </si>
  <si>
    <t>4290000000</t>
  </si>
  <si>
    <t xml:space="preserve">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</si>
  <si>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4290051200</t>
  </si>
  <si>
    <t>ВСЕГО РАСХОДОВ ПО НЕПРОГРАММНЫМ НАПРАВЛЕНИЯМ ДЕЯТЕЛЬНОСТИ:</t>
  </si>
  <si>
    <t>ВСЕГО РАСХОДОВ:</t>
  </si>
  <si>
    <t xml:space="preserve">        Организация питания обучающихся 1-4 классов муниципальных общеобразовательных организаций</t>
  </si>
  <si>
    <t>01201S0080</t>
  </si>
  <si>
    <t>01П0000000</t>
  </si>
  <si>
    <t>01П0100000</t>
  </si>
  <si>
    <t xml:space="preserve">            Курсовая подготовка, семинары, конференции, консультации</t>
  </si>
  <si>
    <t>01П0102022</t>
  </si>
  <si>
    <t xml:space="preserve">    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</si>
  <si>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0300000000</t>
  </si>
  <si>
    <t xml:space="preserve">      Подпрограмма "Профилактика правонарушений в Савинском муниципальном районе"</t>
  </si>
  <si>
    <t>0310000000</t>
  </si>
  <si>
    <t xml:space="preserve">          Основное мероприятие "Охрана общественного порядка и профилактика правонарушений"</t>
  </si>
  <si>
    <t>0310100000</t>
  </si>
  <si>
    <t xml:space="preserve">            Осуществление полномочий в сфере профилактики правонарушений</t>
  </si>
  <si>
    <t>0310108814</t>
  </si>
  <si>
    <t xml:space="preserve">     Обеспечение функционирования многофункциональных центров предоставления государственных и муниципальных услуг</t>
  </si>
  <si>
    <t>0710182910</t>
  </si>
  <si>
    <t xml:space="preserve">            Ремонт, капитальный ремонт дорог общего пользования местного значения</t>
  </si>
  <si>
    <t>0810102058</t>
  </si>
  <si>
    <t xml:space="preserve">            Изготовление технической документации на недвижимое имущество Савинского муниципального района</t>
  </si>
  <si>
    <t>1210102070</t>
  </si>
  <si>
    <t xml:space="preserve">      Подпрограмма "Управление и распоряжение земельными ресурсами Савинского муниципального района"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</si>
  <si>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</si>
  <si>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</si>
  <si>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</si>
  <si>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Формирование земельных участков для исполнения полномочий Савинского муниципального района</t>
  </si>
  <si>
    <t>1220102072</t>
  </si>
  <si>
    <t xml:space="preserve">    Муниципальная программа Савинского муниципального района "Социальная поддержка граждан в Савинском муниципальном районе"</t>
  </si>
  <si>
    <t>1700000000</t>
  </si>
  <si>
    <t xml:space="preserve">      Подпрограмма "Повышение качества жизни граждан пожилого возраста Савинского муниципального района"</t>
  </si>
  <si>
    <t>1720000000</t>
  </si>
  <si>
    <t xml:space="preserve">          Основное мероприятие "Создание условий для повышения качества жизни и активного долголетия граждан пожилого возраста"</t>
  </si>
  <si>
    <t>1720100000</t>
  </si>
  <si>
    <t xml:space="preserve">    Развитие социального партнерства в целях поддержки граждан пожилого возраста</t>
  </si>
  <si>
    <t>1720107011</t>
  </si>
  <si>
    <t xml:space="preserve">     Проведение мероприятий, связанных с профилактикой и устранением последствий распространения новой короновирусной инфекции</t>
  </si>
  <si>
    <t>0110102096</t>
  </si>
  <si>
    <t xml:space="preserve">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</si>
  <si>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0120153031</t>
  </si>
  <si>
    <t xml:space="preserve">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</si>
  <si>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01201L3041</t>
  </si>
  <si>
    <t xml:space="preserve">    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</t>
  </si>
  <si>
    <t>0630107005</t>
  </si>
  <si>
    <t xml:space="preserve">        Создание условий для предоставления транспортных услуг населению и организация транспортного обслуживания населения</t>
  </si>
  <si>
    <t>0820102097</t>
  </si>
  <si>
    <t xml:space="preserve">            Оценка рыночной стоимости земельных участков, размера платы за право заключения договоров аренды</t>
  </si>
  <si>
    <t>1220102073</t>
  </si>
  <si>
    <t xml:space="preserve">            Формирование земельных участков в границах поселения</t>
  </si>
  <si>
    <t>1220102075</t>
  </si>
  <si>
    <t xml:space="preserve">            Осуществление отдельных государственных полномочий в сфере административных правонарушений</t>
  </si>
  <si>
    <t>4190080350</t>
  </si>
  <si>
    <t>по состоянию на 01.07.2021 год в сравнении с соответсвующим периодом 2020 года</t>
  </si>
  <si>
    <t xml:space="preserve">     Федеральный проект "Современная школа"</t>
  </si>
  <si>
    <t>012Е100000</t>
  </si>
  <si>
    <t xml:space="preserve">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</t>
  </si>
  <si>
    <t>012E151690</t>
  </si>
  <si>
    <t xml:space="preserve">            Федеральный проект "Цифровая образовательная среда"</t>
  </si>
  <si>
    <t>012E400000</t>
  </si>
  <si>
    <t xml:space="preserve">            Обеспечение образовательных организаций материально-технической базой для внедрения цифровой образовательной среды</t>
  </si>
  <si>
    <t>012Е452100</t>
  </si>
  <si>
    <t>0240000000</t>
  </si>
  <si>
    <t>0240200000</t>
  </si>
  <si>
    <t>0240202006</t>
  </si>
  <si>
    <t xml:space="preserve">      Подпрограмма "Развитие жилищно-коммунальной сферы"</t>
  </si>
  <si>
    <t xml:space="preserve">          Основное мероприятие "Ресурсоснабжение"</t>
  </si>
  <si>
    <t xml:space="preserve">            Организация водоснабжения и водоотведения</t>
  </si>
  <si>
    <t xml:space="preserve">    Муниципальная программа Савинского муниципального района "Охрана окружающей среды Савинского муниципального района"</t>
  </si>
  <si>
    <t>0400000000</t>
  </si>
  <si>
    <t xml:space="preserve">      Подпрограмма "Содержание мест захоронения"</t>
  </si>
  <si>
    <t>0440000000</t>
  </si>
  <si>
    <t xml:space="preserve">          Основное мероприятие "Проведение работ по санитарной очистке и благоустройству мест захоронения"</t>
  </si>
  <si>
    <t>0440100000</t>
  </si>
  <si>
    <t xml:space="preserve">            Осуществление полномочий по содержанию мест захоронения</t>
  </si>
  <si>
    <t>0440108818</t>
  </si>
  <si>
    <t>07101S2910</t>
  </si>
  <si>
    <t xml:space="preserve">            Осуществление полномочий по ремонту автомобильных дорог местного значения в границах населенных пунктов</t>
  </si>
  <si>
    <t>0810108811</t>
  </si>
  <si>
    <t xml:space="preserve">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</si>
  <si>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08101S0510</t>
  </si>
  <si>
    <t xml:space="preserve">       Ремонт и капитальный ремонт автомобильных дорог</t>
  </si>
  <si>
    <t>08101S1990</t>
  </si>
  <si>
    <t>1110102098</t>
  </si>
  <si>
    <t xml:space="preserve">     Подготовка, переподготовка, обучение и повышение квалификации</t>
  </si>
  <si>
    <t xml:space="preserve">            Осуществление полномочий по созданию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</si>
  <si>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4190008813</t>
  </si>
  <si>
    <t>Организация отдыха детей</t>
  </si>
  <si>
    <t>0140102009</t>
  </si>
  <si>
    <t>01401S0190</t>
  </si>
  <si>
    <t xml:space="preserve"> Организация отдыха детей в каникулярное время в части организации двухразового питания в лагерях дневного пребывания</t>
  </si>
  <si>
    <t>0440108817</t>
  </si>
  <si>
    <t>1510108817</t>
  </si>
  <si>
    <t xml:space="preserve">            Осуществление полномочий по созданию условий для развития туризма</t>
  </si>
  <si>
    <t xml:space="preserve">        Субсидии в целях финансового обеспечения (возмещения) затрат в связи с оказанием услуг</t>
  </si>
  <si>
    <t>4190006008</t>
  </si>
  <si>
    <t xml:space="preserve">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</si>
  <si>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41900L5192</t>
  </si>
  <si>
    <t xml:space="preserve">      Подпрограмма "Охрана и использование особо охраняемых природных территорий местного значения"</t>
  </si>
  <si>
    <t>0450000000</t>
  </si>
  <si>
    <t xml:space="preserve">          Основное мероприятие "Поддержка особо охраняемых природных территорий местного значения"</t>
  </si>
  <si>
    <t>0450100000</t>
  </si>
  <si>
    <t xml:space="preserve">            Оформление государственных актов на землепользование</t>
  </si>
  <si>
    <t>0450102089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</si>
</sst>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1" fillId="20" borderId="0">
      <alignment/>
      <protection/>
    </xf>
    <xf numFmtId="0" fontId="10" fillId="0" borderId="1">
      <alignment horizontal="center" vertical="center" wrapText="1"/>
      <protection/>
    </xf>
    <xf numFmtId="0" fontId="1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3" fillId="0" borderId="0">
      <alignment horizontal="center"/>
      <protection/>
    </xf>
    <xf numFmtId="0" fontId="11" fillId="0" borderId="0">
      <alignment/>
      <protection/>
    </xf>
    <xf numFmtId="0" fontId="32" fillId="0" borderId="0">
      <alignment horizontal="right"/>
      <protection/>
    </xf>
    <xf numFmtId="0" fontId="10" fillId="0" borderId="0">
      <alignment wrapText="1"/>
      <protection/>
    </xf>
    <xf numFmtId="0" fontId="9" fillId="0" borderId="2">
      <alignment horizontal="right"/>
      <protection/>
    </xf>
    <xf numFmtId="0" fontId="32" fillId="0" borderId="3">
      <alignment horizontal="center" vertical="center" wrapText="1"/>
      <protection/>
    </xf>
    <xf numFmtId="4" fontId="9" fillId="21" borderId="2">
      <alignment horizontal="right" vertical="top" shrinkToFit="1"/>
      <protection/>
    </xf>
    <xf numFmtId="4" fontId="9" fillId="22" borderId="2">
      <alignment horizontal="right" vertical="top" shrinkToFit="1"/>
      <protection/>
    </xf>
    <xf numFmtId="0" fontId="12" fillId="0" borderId="0">
      <alignment horizontal="center"/>
      <protection/>
    </xf>
    <xf numFmtId="0" fontId="10" fillId="0" borderId="0">
      <alignment horizontal="right"/>
      <protection/>
    </xf>
    <xf numFmtId="4" fontId="34" fillId="23" borderId="4">
      <alignment horizontal="right" vertical="top" shrinkToFit="1"/>
      <protection/>
    </xf>
    <xf numFmtId="0" fontId="10" fillId="0" borderId="0">
      <alignment horizontal="left" wrapText="1"/>
      <protection/>
    </xf>
    <xf numFmtId="0" fontId="9" fillId="0" borderId="1">
      <alignment vertical="top" wrapText="1"/>
      <protection/>
    </xf>
    <xf numFmtId="1" fontId="10" fillId="0" borderId="1">
      <alignment horizontal="left" vertical="top" wrapText="1" indent="3"/>
      <protection/>
    </xf>
    <xf numFmtId="0" fontId="34" fillId="0" borderId="3">
      <alignment vertical="top" wrapText="1"/>
      <protection/>
    </xf>
    <xf numFmtId="1" fontId="10" fillId="0" borderId="1">
      <alignment horizontal="center" vertical="top" shrinkToFit="1"/>
      <protection/>
    </xf>
    <xf numFmtId="49" fontId="32" fillId="0" borderId="3">
      <alignment horizontal="center" vertical="top" shrinkToFit="1"/>
      <protection/>
    </xf>
    <xf numFmtId="4" fontId="9" fillId="21" borderId="1">
      <alignment horizontal="right" vertical="top" shrinkToFit="1"/>
      <protection/>
    </xf>
    <xf numFmtId="4" fontId="34" fillId="23" borderId="3">
      <alignment horizontal="right" vertical="top" shrinkToFit="1"/>
      <protection/>
    </xf>
    <xf numFmtId="4" fontId="9" fillId="0" borderId="1">
      <alignment horizontal="right" vertical="top" shrinkToFit="1"/>
      <protection/>
    </xf>
    <xf numFmtId="4" fontId="10" fillId="0" borderId="1">
      <alignment horizontal="right" vertical="top" shrinkToFit="1"/>
      <protection/>
    </xf>
    <xf numFmtId="4" fontId="9" fillId="22" borderId="1">
      <alignment horizontal="right" vertical="top" shrinkToFit="1"/>
      <protection/>
    </xf>
    <xf numFmtId="4" fontId="34" fillId="0" borderId="3">
      <alignment horizontal="right" vertical="top" shrinkToFit="1"/>
      <protection/>
    </xf>
    <xf numFmtId="49" fontId="32" fillId="0" borderId="3">
      <alignment horizontal="left" vertical="top" wrapText="1" indent="2"/>
      <protection/>
    </xf>
    <xf numFmtId="4" fontId="32" fillId="0" borderId="3">
      <alignment horizontal="right" vertical="top" shrinkToFit="1"/>
      <protection/>
    </xf>
    <xf numFmtId="0" fontId="32" fillId="24" borderId="5">
      <alignment shrinkToFit="1"/>
      <protection/>
    </xf>
    <xf numFmtId="0" fontId="32" fillId="24" borderId="4">
      <alignment horizontal="center"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5" fillId="31" borderId="6" applyNumberFormat="0" applyAlignment="0" applyProtection="0"/>
    <xf numFmtId="0" fontId="36" fillId="32" borderId="7" applyNumberFormat="0" applyAlignment="0" applyProtection="0"/>
    <xf numFmtId="0" fontId="37" fillId="32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33" borderId="12" applyNumberFormat="0" applyAlignment="0" applyProtection="0"/>
    <xf numFmtId="0" fontId="43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2" fillId="0" borderId="0">
      <alignment/>
      <protection/>
    </xf>
    <xf numFmtId="0" fontId="45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6" borderId="13" applyNumberFormat="0" applyFont="0" applyAlignment="0" applyProtection="0"/>
    <xf numFmtId="9" fontId="0" fillId="0" borderId="0" applyFont="0" applyFill="0" applyBorder="0" applyAlignment="0" applyProtection="0"/>
    <xf numFmtId="0" fontId="47" fillId="0" borderId="14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7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89" applyFont="1" applyProtection="1">
      <alignment/>
      <protection locked="0"/>
    </xf>
    <xf numFmtId="0" fontId="5" fillId="0" borderId="15" xfId="89" applyFont="1" applyBorder="1" applyAlignment="1">
      <alignment horizontal="center" vertical="center" wrapText="1"/>
      <protection/>
    </xf>
    <xf numFmtId="0" fontId="50" fillId="38" borderId="3" xfId="57" applyNumberFormat="1" applyFont="1" applyFill="1" applyAlignment="1" applyProtection="1">
      <alignment horizontal="justify" vertical="top" wrapText="1"/>
      <protection/>
    </xf>
    <xf numFmtId="49" fontId="50" fillId="38" borderId="16" xfId="59" applyNumberFormat="1" applyFont="1" applyFill="1" applyBorder="1" applyProtection="1">
      <alignment horizontal="center" vertical="top" shrinkToFit="1"/>
      <protection/>
    </xf>
    <xf numFmtId="4" fontId="50" fillId="38" borderId="15" xfId="61" applyNumberFormat="1" applyFont="1" applyFill="1" applyBorder="1" applyProtection="1">
      <alignment horizontal="right" vertical="top" shrinkToFit="1"/>
      <protection/>
    </xf>
    <xf numFmtId="172" fontId="8" fillId="0" borderId="15" xfId="93" applyNumberFormat="1" applyFont="1" applyBorder="1" applyAlignment="1" applyProtection="1">
      <alignment vertical="top" shrinkToFit="1"/>
      <protection locked="0"/>
    </xf>
    <xf numFmtId="0" fontId="51" fillId="38" borderId="3" xfId="57" applyNumberFormat="1" applyFont="1" applyFill="1" applyAlignment="1" applyProtection="1">
      <alignment horizontal="justify" vertical="top" wrapText="1"/>
      <protection/>
    </xf>
    <xf numFmtId="49" fontId="51" fillId="38" borderId="16" xfId="59" applyNumberFormat="1" applyFont="1" applyFill="1" applyBorder="1" applyProtection="1">
      <alignment horizontal="center" vertical="top" shrinkToFit="1"/>
      <protection/>
    </xf>
    <xf numFmtId="4" fontId="51" fillId="38" borderId="15" xfId="61" applyNumberFormat="1" applyFont="1" applyFill="1" applyBorder="1" applyProtection="1">
      <alignment horizontal="right" vertical="top" shrinkToFit="1"/>
      <protection/>
    </xf>
    <xf numFmtId="172" fontId="3" fillId="0" borderId="15" xfId="93" applyNumberFormat="1" applyFont="1" applyBorder="1" applyAlignment="1" applyProtection="1">
      <alignment vertical="top" shrinkToFit="1"/>
      <protection locked="0"/>
    </xf>
    <xf numFmtId="49" fontId="51" fillId="38" borderId="3" xfId="59" applyNumberFormat="1" applyFont="1" applyFill="1" applyProtection="1">
      <alignment horizontal="center" vertical="top" shrinkToFit="1"/>
      <protection/>
    </xf>
    <xf numFmtId="0" fontId="51" fillId="38" borderId="3" xfId="65" applyNumberFormat="1" applyFont="1" applyFill="1" applyAlignment="1" applyProtection="1">
      <alignment horizontal="justify" vertical="top" wrapText="1"/>
      <protection locked="0"/>
    </xf>
    <xf numFmtId="49" fontId="51" fillId="38" borderId="3" xfId="53" applyNumberFormat="1" applyFont="1" applyFill="1" applyBorder="1" applyAlignment="1" applyProtection="1">
      <alignment horizontal="center" vertical="top" shrinkToFit="1"/>
      <protection locked="0"/>
    </xf>
    <xf numFmtId="49" fontId="50" fillId="38" borderId="3" xfId="59" applyNumberFormat="1" applyFont="1" applyFill="1" applyProtection="1">
      <alignment horizontal="center" vertical="top" shrinkToFit="1"/>
      <protection/>
    </xf>
    <xf numFmtId="0" fontId="5" fillId="38" borderId="1" xfId="55" applyNumberFormat="1" applyFont="1" applyFill="1" applyAlignment="1" applyProtection="1">
      <alignment horizontal="justify" vertical="top" wrapText="1"/>
      <protection/>
    </xf>
    <xf numFmtId="1" fontId="5" fillId="38" borderId="1" xfId="58" applyNumberFormat="1" applyFont="1" applyFill="1" applyProtection="1">
      <alignment horizontal="center" vertical="top" shrinkToFit="1"/>
      <protection/>
    </xf>
    <xf numFmtId="0" fontId="4" fillId="38" borderId="1" xfId="55" applyNumberFormat="1" applyFont="1" applyFill="1" applyAlignment="1" applyProtection="1">
      <alignment horizontal="justify" vertical="top" wrapText="1"/>
      <protection/>
    </xf>
    <xf numFmtId="1" fontId="4" fillId="38" borderId="1" xfId="58" applyNumberFormat="1" applyFont="1" applyFill="1" applyProtection="1">
      <alignment horizontal="center" vertical="top" shrinkToFit="1"/>
      <protection/>
    </xf>
    <xf numFmtId="49" fontId="4" fillId="38" borderId="1" xfId="58" applyNumberFormat="1" applyFont="1" applyFill="1" applyProtection="1">
      <alignment horizontal="center" vertical="top" shrinkToFit="1"/>
      <protection/>
    </xf>
    <xf numFmtId="4" fontId="50" fillId="38" borderId="15" xfId="53" applyNumberFormat="1" applyFont="1" applyFill="1" applyBorder="1" applyProtection="1">
      <alignment horizontal="right" vertical="top" shrinkToFit="1"/>
      <protection/>
    </xf>
    <xf numFmtId="0" fontId="52" fillId="0" borderId="3" xfId="59" applyNumberFormat="1" applyFont="1" applyAlignment="1" applyProtection="1">
      <alignment horizontal="left"/>
      <protection locked="0"/>
    </xf>
    <xf numFmtId="0" fontId="52" fillId="0" borderId="16" xfId="59" applyNumberFormat="1" applyFont="1" applyBorder="1" applyAlignment="1">
      <alignment horizontal="left"/>
      <protection/>
    </xf>
    <xf numFmtId="172" fontId="50" fillId="38" borderId="15" xfId="61" applyNumberFormat="1" applyFont="1" applyFill="1" applyBorder="1" applyProtection="1">
      <alignment horizontal="right" vertical="top" shrinkToFit="1"/>
      <protection/>
    </xf>
    <xf numFmtId="0" fontId="52" fillId="0" borderId="17" xfId="59" applyNumberFormat="1" applyFont="1" applyBorder="1" applyAlignment="1" applyProtection="1">
      <alignment horizontal="justify" wrapText="1"/>
      <protection locked="0"/>
    </xf>
    <xf numFmtId="49" fontId="51" fillId="38" borderId="18" xfId="59" applyNumberFormat="1" applyFont="1" applyFill="1" applyBorder="1" applyProtection="1">
      <alignment horizontal="center" vertical="top" shrinkToFit="1"/>
      <protection/>
    </xf>
    <xf numFmtId="0" fontId="52" fillId="0" borderId="15" xfId="59" applyNumberFormat="1" applyFont="1" applyBorder="1" applyAlignment="1" applyProtection="1">
      <alignment horizontal="left"/>
      <protection locked="0"/>
    </xf>
    <xf numFmtId="0" fontId="52" fillId="0" borderId="19" xfId="59" applyNumberFormat="1" applyFont="1" applyBorder="1" applyAlignment="1">
      <alignment horizontal="left"/>
      <protection/>
    </xf>
    <xf numFmtId="0" fontId="51" fillId="0" borderId="0" xfId="41" applyNumberFormat="1" applyFont="1" applyProtection="1">
      <alignment/>
      <protection/>
    </xf>
    <xf numFmtId="0" fontId="2" fillId="0" borderId="0" xfId="89" applyProtection="1">
      <alignment/>
      <protection locked="0"/>
    </xf>
    <xf numFmtId="0" fontId="4" fillId="39" borderId="1" xfId="55" applyNumberFormat="1" applyFont="1" applyFill="1" applyAlignment="1" applyProtection="1">
      <alignment horizontal="justify" vertical="top" wrapText="1"/>
      <protection/>
    </xf>
    <xf numFmtId="1" fontId="4" fillId="39" borderId="1" xfId="58" applyNumberFormat="1" applyFont="1" applyFill="1" applyProtection="1">
      <alignment horizontal="center" vertical="top" shrinkToFit="1"/>
      <protection/>
    </xf>
    <xf numFmtId="0" fontId="5" fillId="39" borderId="1" xfId="55" applyNumberFormat="1" applyFont="1" applyFill="1" applyAlignment="1" applyProtection="1">
      <alignment horizontal="justify" vertical="top" wrapText="1"/>
      <protection/>
    </xf>
    <xf numFmtId="1" fontId="5" fillId="39" borderId="1" xfId="58" applyNumberFormat="1" applyFont="1" applyFill="1" applyProtection="1">
      <alignment horizontal="center" vertical="top" shrinkToFit="1"/>
      <protection/>
    </xf>
    <xf numFmtId="49" fontId="4" fillId="39" borderId="1" xfId="58" applyNumberFormat="1" applyFont="1" applyFill="1" applyProtection="1">
      <alignment horizontal="center" vertical="top" shrinkToFit="1"/>
      <protection/>
    </xf>
    <xf numFmtId="0" fontId="5" fillId="40" borderId="1" xfId="55" applyNumberFormat="1" applyFont="1" applyFill="1" applyAlignment="1" applyProtection="1">
      <alignment horizontal="justify" vertical="top" wrapText="1"/>
      <protection/>
    </xf>
    <xf numFmtId="1" fontId="5" fillId="40" borderId="1" xfId="58" applyNumberFormat="1" applyFont="1" applyFill="1" applyProtection="1">
      <alignment horizontal="center" vertical="top" shrinkToFit="1"/>
      <protection/>
    </xf>
    <xf numFmtId="0" fontId="5" fillId="0" borderId="1" xfId="56" applyNumberFormat="1" applyFont="1" applyBorder="1" applyAlignment="1" applyProtection="1">
      <alignment horizontal="justify" vertical="top" wrapText="1"/>
      <protection/>
    </xf>
    <xf numFmtId="49" fontId="5" fillId="0" borderId="1" xfId="58" applyNumberFormat="1" applyFont="1" applyBorder="1" applyProtection="1">
      <alignment horizontal="center" vertical="top" shrinkToFit="1"/>
      <protection/>
    </xf>
    <xf numFmtId="0" fontId="4" fillId="0" borderId="1" xfId="56" applyNumberFormat="1" applyFont="1" applyBorder="1" applyAlignment="1" applyProtection="1">
      <alignment horizontal="justify" vertical="top" wrapText="1"/>
      <protection/>
    </xf>
    <xf numFmtId="49" fontId="4" fillId="0" borderId="1" xfId="58" applyNumberFormat="1" applyFont="1" applyBorder="1" applyProtection="1">
      <alignment horizontal="center" vertical="top" shrinkToFit="1"/>
      <protection/>
    </xf>
    <xf numFmtId="0" fontId="3" fillId="0" borderId="15" xfId="89" applyFont="1" applyBorder="1" applyProtection="1">
      <alignment/>
      <protection locked="0"/>
    </xf>
    <xf numFmtId="0" fontId="52" fillId="0" borderId="3" xfId="59" applyNumberFormat="1" applyFont="1" applyAlignment="1" applyProtection="1">
      <alignment horizontal="left"/>
      <protection locked="0"/>
    </xf>
    <xf numFmtId="0" fontId="52" fillId="0" borderId="16" xfId="59" applyNumberFormat="1" applyFont="1" applyBorder="1" applyAlignment="1">
      <alignment horizontal="left"/>
      <protection/>
    </xf>
    <xf numFmtId="0" fontId="5" fillId="0" borderId="15" xfId="89" applyFont="1" applyBorder="1" applyAlignment="1">
      <alignment horizontal="center" vertical="center" wrapText="1"/>
      <protection/>
    </xf>
    <xf numFmtId="0" fontId="5" fillId="0" borderId="20" xfId="89" applyFont="1" applyBorder="1" applyAlignment="1">
      <alignment horizontal="center" vertical="center" wrapText="1"/>
      <protection/>
    </xf>
    <xf numFmtId="0" fontId="2" fillId="0" borderId="21" xfId="89" applyBorder="1" applyAlignment="1">
      <alignment wrapText="1"/>
      <protection/>
    </xf>
    <xf numFmtId="0" fontId="8" fillId="0" borderId="20" xfId="89" applyFont="1" applyBorder="1" applyAlignment="1" applyProtection="1">
      <alignment horizontal="center" vertical="center" wrapText="1"/>
      <protection locked="0"/>
    </xf>
    <xf numFmtId="0" fontId="8" fillId="0" borderId="21" xfId="89" applyFont="1" applyBorder="1" applyAlignment="1" applyProtection="1">
      <alignment horizontal="center" vertical="center" wrapText="1"/>
      <protection locked="0"/>
    </xf>
    <xf numFmtId="0" fontId="53" fillId="0" borderId="0" xfId="43" applyNumberFormat="1" applyFont="1" applyBorder="1" applyAlignment="1" applyProtection="1">
      <alignment horizontal="center" wrapText="1"/>
      <protection locked="0"/>
    </xf>
    <xf numFmtId="0" fontId="53" fillId="0" borderId="0" xfId="43" applyNumberFormat="1" applyFont="1" applyAlignment="1" applyProtection="1">
      <alignment horizontal="center" wrapText="1"/>
      <protection locked="0"/>
    </xf>
    <xf numFmtId="0" fontId="2" fillId="0" borderId="0" xfId="89" applyAlignment="1">
      <alignment wrapText="1"/>
      <protection/>
    </xf>
    <xf numFmtId="0" fontId="53" fillId="0" borderId="0" xfId="43" applyNumberFormat="1" applyFont="1" applyBorder="1" applyAlignment="1" applyProtection="1">
      <alignment horizontal="center" wrapText="1"/>
      <protection/>
    </xf>
    <xf numFmtId="0" fontId="53" fillId="0" borderId="0" xfId="43" applyFont="1" applyBorder="1" applyAlignment="1">
      <alignment horizontal="center" wrapText="1"/>
      <protection/>
    </xf>
    <xf numFmtId="0" fontId="33" fillId="0" borderId="0" xfId="43" applyNumberFormat="1" applyBorder="1" applyProtection="1">
      <alignment horizontal="center"/>
      <protection/>
    </xf>
    <xf numFmtId="0" fontId="33" fillId="0" borderId="0" xfId="43" applyBorder="1">
      <alignment horizontal="center"/>
      <protection/>
    </xf>
    <xf numFmtId="0" fontId="51" fillId="0" borderId="0" xfId="45" applyNumberFormat="1" applyFont="1" applyBorder="1" applyProtection="1">
      <alignment horizontal="right"/>
      <protection/>
    </xf>
    <xf numFmtId="0" fontId="51" fillId="0" borderId="0" xfId="45" applyFont="1" applyBorder="1">
      <alignment horizontal="right"/>
      <protection/>
    </xf>
    <xf numFmtId="0" fontId="50" fillId="0" borderId="17" xfId="48" applyNumberFormat="1" applyFont="1" applyBorder="1" applyAlignment="1" applyProtection="1">
      <alignment horizontal="center" vertical="center" wrapText="1"/>
      <protection/>
    </xf>
    <xf numFmtId="0" fontId="50" fillId="0" borderId="22" xfId="48" applyNumberFormat="1" applyFont="1" applyBorder="1" applyAlignment="1" applyProtection="1">
      <alignment horizontal="center" vertical="center" wrapText="1"/>
      <protection/>
    </xf>
    <xf numFmtId="0" fontId="50" fillId="0" borderId="23" xfId="48" applyNumberFormat="1" applyFont="1" applyBorder="1" applyAlignment="1" applyProtection="1">
      <alignment horizontal="center" vertical="center" wrapText="1"/>
      <protection/>
    </xf>
    <xf numFmtId="0" fontId="50" fillId="0" borderId="18" xfId="48" applyNumberFormat="1" applyFont="1" applyBorder="1" applyAlignment="1" applyProtection="1">
      <alignment horizontal="center" vertical="center" wrapText="1"/>
      <protection/>
    </xf>
    <xf numFmtId="0" fontId="50" fillId="0" borderId="24" xfId="48" applyNumberFormat="1" applyFont="1" applyBorder="1" applyAlignment="1" applyProtection="1">
      <alignment horizontal="center" vertical="center" wrapText="1"/>
      <protection/>
    </xf>
    <xf numFmtId="0" fontId="50" fillId="0" borderId="25" xfId="48" applyNumberFormat="1" applyFont="1" applyBorder="1" applyAlignment="1" applyProtection="1">
      <alignment horizontal="center" vertical="center" wrapText="1"/>
      <protection/>
    </xf>
    <xf numFmtId="0" fontId="6" fillId="0" borderId="19" xfId="89" applyFont="1" applyBorder="1" applyAlignment="1" applyProtection="1">
      <alignment horizontal="center" vertical="center" wrapText="1"/>
      <protection locked="0"/>
    </xf>
    <xf numFmtId="0" fontId="7" fillId="0" borderId="26" xfId="89" applyFont="1" applyBorder="1" applyAlignment="1">
      <alignment horizontal="center" vertical="center" wrapText="1"/>
      <protection/>
    </xf>
    <xf numFmtId="0" fontId="7" fillId="0" borderId="27" xfId="89" applyFont="1" applyBorder="1" applyAlignment="1">
      <alignment horizontal="center" vertical="center" wrapText="1"/>
      <protection/>
    </xf>
    <xf numFmtId="0" fontId="2" fillId="0" borderId="27" xfId="89" applyBorder="1" applyAlignment="1">
      <alignment wrapText="1"/>
      <protection/>
    </xf>
    <xf numFmtId="0" fontId="4" fillId="40" borderId="1" xfId="55" applyNumberFormat="1" applyFont="1" applyFill="1" applyAlignment="1" applyProtection="1">
      <alignment horizontal="justify" vertical="top" wrapText="1"/>
      <protection/>
    </xf>
    <xf numFmtId="1" fontId="4" fillId="40" borderId="1" xfId="58" applyNumberFormat="1" applyFont="1" applyFill="1" applyProtection="1">
      <alignment horizontal="center" vertical="top" shrinkToFit="1"/>
      <protection/>
    </xf>
    <xf numFmtId="4" fontId="3" fillId="0" borderId="15" xfId="89" applyNumberFormat="1" applyFont="1" applyBorder="1" applyAlignment="1" applyProtection="1">
      <alignment vertical="top"/>
      <protection locked="0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3 2" xfId="41"/>
    <cellStyle name="xl24" xfId="42"/>
    <cellStyle name="xl24 2" xfId="43"/>
    <cellStyle name="xl25" xfId="44"/>
    <cellStyle name="xl25 2" xfId="45"/>
    <cellStyle name="xl26" xfId="46"/>
    <cellStyle name="xl27" xfId="47"/>
    <cellStyle name="xl27 2" xfId="48"/>
    <cellStyle name="xl28" xfId="49"/>
    <cellStyle name="xl29" xfId="50"/>
    <cellStyle name="xl30" xfId="51"/>
    <cellStyle name="xl31" xfId="52"/>
    <cellStyle name="xl31 2" xfId="53"/>
    <cellStyle name="xl32" xfId="54"/>
    <cellStyle name="xl33" xfId="55"/>
    <cellStyle name="xl34" xfId="56"/>
    <cellStyle name="xl34 2" xfId="57"/>
    <cellStyle name="xl35" xfId="58"/>
    <cellStyle name="xl35 2" xfId="59"/>
    <cellStyle name="xl36" xfId="60"/>
    <cellStyle name="xl36 2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7"/>
  <sheetViews>
    <sheetView showGridLines="0"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196" sqref="Q196"/>
    </sheetView>
  </sheetViews>
  <sheetFormatPr defaultColWidth="9.140625" defaultRowHeight="15" outlineLevelRow="6"/>
  <cols>
    <col min="1" max="1" width="47.57421875" style="1" customWidth="1"/>
    <col min="2" max="2" width="10.7109375" style="1" customWidth="1"/>
    <col min="3" max="3" width="14.28125" style="1" customWidth="1"/>
    <col min="4" max="6" width="13.00390625" style="1" customWidth="1"/>
    <col min="7" max="7" width="14.00390625" style="1" customWidth="1"/>
    <col min="8" max="10" width="13.00390625" style="1" customWidth="1"/>
    <col min="11" max="11" width="14.7109375" style="1" customWidth="1"/>
    <col min="12" max="12" width="13.00390625" style="1" customWidth="1"/>
    <col min="13" max="13" width="12.140625" style="1" customWidth="1"/>
    <col min="14" max="14" width="11.421875" style="1" customWidth="1"/>
    <col min="15" max="42" width="9.140625" style="1" customWidth="1"/>
    <col min="43" max="16384" width="9.140625" style="29" customWidth="1"/>
  </cols>
  <sheetData>
    <row r="1" spans="1:15" ht="16.5" customHeight="1">
      <c r="A1" s="49" t="s">
        <v>0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5.75" customHeight="1">
      <c r="A2" s="52" t="s">
        <v>326</v>
      </c>
      <c r="B2" s="5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2" ht="15.75" customHeight="1">
      <c r="A3" s="54"/>
      <c r="B3" s="55"/>
    </row>
    <row r="4" spans="1:2" ht="12" customHeight="1">
      <c r="A4" s="56"/>
      <c r="B4" s="57"/>
    </row>
    <row r="5" spans="1:15" s="1" customFormat="1" ht="22.5" customHeight="1">
      <c r="A5" s="58" t="s">
        <v>1</v>
      </c>
      <c r="B5" s="61" t="s">
        <v>2</v>
      </c>
      <c r="C5" s="64">
        <v>2020</v>
      </c>
      <c r="D5" s="65"/>
      <c r="E5" s="65"/>
      <c r="F5" s="66"/>
      <c r="G5" s="64">
        <v>2021</v>
      </c>
      <c r="H5" s="65"/>
      <c r="I5" s="65"/>
      <c r="J5" s="66"/>
      <c r="K5" s="64" t="s">
        <v>3</v>
      </c>
      <c r="L5" s="65"/>
      <c r="M5" s="65"/>
      <c r="N5" s="65"/>
      <c r="O5" s="67"/>
    </row>
    <row r="6" spans="1:15" s="1" customFormat="1" ht="22.5" customHeight="1">
      <c r="A6" s="59"/>
      <c r="B6" s="62"/>
      <c r="C6" s="45" t="s">
        <v>4</v>
      </c>
      <c r="D6" s="44" t="s">
        <v>5</v>
      </c>
      <c r="E6" s="44"/>
      <c r="F6" s="44"/>
      <c r="G6" s="45" t="s">
        <v>4</v>
      </c>
      <c r="H6" s="44" t="s">
        <v>5</v>
      </c>
      <c r="I6" s="44"/>
      <c r="J6" s="44"/>
      <c r="K6" s="45" t="s">
        <v>6</v>
      </c>
      <c r="L6" s="44" t="s">
        <v>5</v>
      </c>
      <c r="M6" s="44"/>
      <c r="N6" s="44"/>
      <c r="O6" s="47" t="s">
        <v>7</v>
      </c>
    </row>
    <row r="7" spans="1:15" s="1" customFormat="1" ht="34.5" customHeight="1">
      <c r="A7" s="60"/>
      <c r="B7" s="63"/>
      <c r="C7" s="46"/>
      <c r="D7" s="2" t="s">
        <v>8</v>
      </c>
      <c r="E7" s="2" t="s">
        <v>9</v>
      </c>
      <c r="F7" s="2" t="s">
        <v>10</v>
      </c>
      <c r="G7" s="46"/>
      <c r="H7" s="2" t="s">
        <v>8</v>
      </c>
      <c r="I7" s="2" t="s">
        <v>9</v>
      </c>
      <c r="J7" s="2" t="s">
        <v>10</v>
      </c>
      <c r="K7" s="46"/>
      <c r="L7" s="2" t="s">
        <v>8</v>
      </c>
      <c r="M7" s="2" t="s">
        <v>9</v>
      </c>
      <c r="N7" s="2" t="s">
        <v>10</v>
      </c>
      <c r="O7" s="48"/>
    </row>
    <row r="8" spans="1:15" s="1" customFormat="1" ht="65.25" customHeight="1" outlineLevel="1">
      <c r="A8" s="3" t="s">
        <v>11</v>
      </c>
      <c r="B8" s="4" t="s">
        <v>12</v>
      </c>
      <c r="C8" s="5">
        <f>SUM(C9+C16+C31+C38+C43+C47+C50+C53+C57+C60)</f>
        <v>73983973.66000001</v>
      </c>
      <c r="D8" s="5">
        <f>SUM(D9+D16+D31+D38+D43+D47+D50+D53+D57+D60)</f>
        <v>1317299.46</v>
      </c>
      <c r="E8" s="5">
        <f>SUM(E9+E16+E31+E38+E43+E47+E50+E53+E57+E60)</f>
        <v>43065248.28</v>
      </c>
      <c r="F8" s="5">
        <f>SUM(F9+F16+F31+F38+F43+F47+F50+F53+F57+F60)</f>
        <v>29601425.92</v>
      </c>
      <c r="G8" s="5">
        <f>SUM(G9+G16+G31+G38+G43+G47+G50+G53+G57+G60)</f>
        <v>82284364.86</v>
      </c>
      <c r="H8" s="5">
        <f>SUM(H9+H16+H31+H38+H43+H47+H50+H53+H57+H60)</f>
        <v>5393977.84</v>
      </c>
      <c r="I8" s="5">
        <f>SUM(I9+I16+I31+I38+I43+I47+I50+I53+I57+I60)</f>
        <v>42990412.97</v>
      </c>
      <c r="J8" s="5">
        <f>SUM(J9+J16+J31+J38+J43+J47+J50+J53+J57+J60)</f>
        <v>33899974.05</v>
      </c>
      <c r="K8" s="5">
        <f>SUM(K9+K16+K31+K38+K43+K47+K50+K53+K57+K60)</f>
        <v>8300391.200000002</v>
      </c>
      <c r="L8" s="5">
        <f>SUM(L9+L16+L31+L38+L43+L47+L50+L53+L57+L60)</f>
        <v>4076678.38</v>
      </c>
      <c r="M8" s="5">
        <f>SUM(M9+M16+M31+M38+M43+M47+M50+M53+M57+M60)</f>
        <v>-74835.30999999985</v>
      </c>
      <c r="N8" s="5">
        <f>SUM(N9+N16+N31+N38+N43+N47+N50+N53+N57+N60)</f>
        <v>4298548.129999999</v>
      </c>
      <c r="O8" s="6">
        <f>SUM(G8/C8)*100</f>
        <v>111.21917462577122</v>
      </c>
    </row>
    <row r="9" spans="1:15" s="1" customFormat="1" ht="15" customHeight="1" outlineLevel="2">
      <c r="A9" s="3" t="s">
        <v>13</v>
      </c>
      <c r="B9" s="4" t="s">
        <v>14</v>
      </c>
      <c r="C9" s="5">
        <f aca="true" t="shared" si="0" ref="C9:J9">SUM(C10)</f>
        <v>19841428.13</v>
      </c>
      <c r="D9" s="5">
        <f t="shared" si="0"/>
        <v>0</v>
      </c>
      <c r="E9" s="5">
        <f t="shared" si="0"/>
        <v>11448620.87</v>
      </c>
      <c r="F9" s="5">
        <f t="shared" si="0"/>
        <v>8392807.26</v>
      </c>
      <c r="G9" s="5">
        <f t="shared" si="0"/>
        <v>21031616.020000003</v>
      </c>
      <c r="H9" s="5">
        <f t="shared" si="0"/>
        <v>0</v>
      </c>
      <c r="I9" s="5">
        <f t="shared" si="0"/>
        <v>10373533.38</v>
      </c>
      <c r="J9" s="5">
        <f t="shared" si="0"/>
        <v>10658082.64</v>
      </c>
      <c r="K9" s="5">
        <f>SUM(K10)</f>
        <v>1190187.8900000001</v>
      </c>
      <c r="L9" s="5">
        <f>SUM(L10)</f>
        <v>0</v>
      </c>
      <c r="M9" s="5">
        <f>SUM(M10)</f>
        <v>-1075087.4899999995</v>
      </c>
      <c r="N9" s="5">
        <f>SUM(N10)</f>
        <v>2265275.38</v>
      </c>
      <c r="O9" s="6">
        <f aca="true" t="shared" si="1" ref="O9:O104">SUM(G9/C9)*100</f>
        <v>105.99849911106173</v>
      </c>
    </row>
    <row r="10" spans="1:15" s="1" customFormat="1" ht="34.5" customHeight="1" outlineLevel="4">
      <c r="A10" s="7" t="s">
        <v>15</v>
      </c>
      <c r="B10" s="8" t="s">
        <v>16</v>
      </c>
      <c r="C10" s="9">
        <f>SUM(C11:C15)</f>
        <v>19841428.13</v>
      </c>
      <c r="D10" s="9">
        <f>SUM(D11:D15)</f>
        <v>0</v>
      </c>
      <c r="E10" s="9">
        <f>SUM(E11:E15)</f>
        <v>11448620.87</v>
      </c>
      <c r="F10" s="9">
        <f>SUM(F11:F15)</f>
        <v>8392807.26</v>
      </c>
      <c r="G10" s="9">
        <f aca="true" t="shared" si="2" ref="G10:N10">SUM(G11:G15)</f>
        <v>21031616.020000003</v>
      </c>
      <c r="H10" s="9">
        <f t="shared" si="2"/>
        <v>0</v>
      </c>
      <c r="I10" s="9">
        <f t="shared" si="2"/>
        <v>10373533.38</v>
      </c>
      <c r="J10" s="9">
        <f t="shared" si="2"/>
        <v>10658082.64</v>
      </c>
      <c r="K10" s="9">
        <f t="shared" si="2"/>
        <v>1190187.8900000001</v>
      </c>
      <c r="L10" s="9">
        <f t="shared" si="2"/>
        <v>0</v>
      </c>
      <c r="M10" s="9">
        <f t="shared" si="2"/>
        <v>-1075087.4899999995</v>
      </c>
      <c r="N10" s="9">
        <f t="shared" si="2"/>
        <v>2265275.38</v>
      </c>
      <c r="O10" s="10">
        <f t="shared" si="1"/>
        <v>105.99849911106173</v>
      </c>
    </row>
    <row r="11" spans="1:15" s="1" customFormat="1" ht="33" customHeight="1" outlineLevel="6">
      <c r="A11" s="7" t="s">
        <v>17</v>
      </c>
      <c r="B11" s="8" t="s">
        <v>18</v>
      </c>
      <c r="C11" s="9">
        <f>SUM(D11:F11)</f>
        <v>8392807.26</v>
      </c>
      <c r="D11" s="9"/>
      <c r="E11" s="9"/>
      <c r="F11" s="9">
        <v>8392807.26</v>
      </c>
      <c r="G11" s="9">
        <f>SUM(H11:J11)</f>
        <v>10640557.84</v>
      </c>
      <c r="H11" s="9"/>
      <c r="I11" s="9"/>
      <c r="J11" s="9">
        <v>10640557.84</v>
      </c>
      <c r="K11" s="9">
        <f>SUM(L11:N11)</f>
        <v>2247750.58</v>
      </c>
      <c r="L11" s="9">
        <f aca="true" t="shared" si="3" ref="L11:N15">SUM(H11-D11)</f>
        <v>0</v>
      </c>
      <c r="M11" s="9">
        <f t="shared" si="3"/>
        <v>0</v>
      </c>
      <c r="N11" s="9">
        <f t="shared" si="3"/>
        <v>2247750.58</v>
      </c>
      <c r="O11" s="10">
        <f t="shared" si="1"/>
        <v>126.78186821604672</v>
      </c>
    </row>
    <row r="12" spans="1:15" s="1" customFormat="1" ht="63" outlineLevel="6">
      <c r="A12" s="30" t="s">
        <v>310</v>
      </c>
      <c r="B12" s="34" t="s">
        <v>311</v>
      </c>
      <c r="C12" s="9">
        <f>SUM(D12:F12)</f>
        <v>0</v>
      </c>
      <c r="D12" s="9"/>
      <c r="E12" s="9"/>
      <c r="F12" s="9"/>
      <c r="G12" s="9">
        <f>SUM(H12:J12)</f>
        <v>17524.8</v>
      </c>
      <c r="H12" s="9"/>
      <c r="I12" s="9"/>
      <c r="J12" s="9">
        <v>17524.8</v>
      </c>
      <c r="K12" s="9">
        <f>SUM(L12:N12)</f>
        <v>17524.8</v>
      </c>
      <c r="L12" s="9">
        <f t="shared" si="3"/>
        <v>0</v>
      </c>
      <c r="M12" s="9">
        <f t="shared" si="3"/>
        <v>0</v>
      </c>
      <c r="N12" s="9">
        <f t="shared" si="3"/>
        <v>17524.8</v>
      </c>
      <c r="O12" s="10" t="e">
        <f t="shared" si="1"/>
        <v>#DIV/0!</v>
      </c>
    </row>
    <row r="13" spans="1:15" s="1" customFormat="1" ht="161.25" customHeight="1" outlineLevel="6">
      <c r="A13" s="7" t="s">
        <v>19</v>
      </c>
      <c r="B13" s="8" t="s">
        <v>20</v>
      </c>
      <c r="C13" s="9">
        <f>SUM(D13:F13)</f>
        <v>12152</v>
      </c>
      <c r="D13" s="9"/>
      <c r="E13" s="9">
        <v>12152</v>
      </c>
      <c r="F13" s="9"/>
      <c r="G13" s="9">
        <f>SUM(H13:J13)</f>
        <v>14944.84</v>
      </c>
      <c r="H13" s="9"/>
      <c r="I13" s="9">
        <v>14944.84</v>
      </c>
      <c r="J13" s="9"/>
      <c r="K13" s="9">
        <f>SUM(L13:N13)</f>
        <v>2792.84</v>
      </c>
      <c r="L13" s="9">
        <f t="shared" si="3"/>
        <v>0</v>
      </c>
      <c r="M13" s="9">
        <f t="shared" si="3"/>
        <v>2792.84</v>
      </c>
      <c r="N13" s="9">
        <f t="shared" si="3"/>
        <v>0</v>
      </c>
      <c r="O13" s="10">
        <f t="shared" si="1"/>
        <v>122.98255431204741</v>
      </c>
    </row>
    <row r="14" spans="1:15" s="1" customFormat="1" ht="108.75" customHeight="1" outlineLevel="6">
      <c r="A14" s="7" t="s">
        <v>21</v>
      </c>
      <c r="B14" s="8" t="s">
        <v>22</v>
      </c>
      <c r="C14" s="9">
        <f>SUM(D14:F14)</f>
        <v>194266.52</v>
      </c>
      <c r="D14" s="9"/>
      <c r="E14" s="9">
        <v>194266.52</v>
      </c>
      <c r="F14" s="9"/>
      <c r="G14" s="9">
        <f>SUM(H14:J14)</f>
        <v>176942.88</v>
      </c>
      <c r="H14" s="9"/>
      <c r="I14" s="9">
        <v>176942.88</v>
      </c>
      <c r="J14" s="9"/>
      <c r="K14" s="9">
        <f>SUM(L14:N14)</f>
        <v>-17323.639999999985</v>
      </c>
      <c r="L14" s="9">
        <f t="shared" si="3"/>
        <v>0</v>
      </c>
      <c r="M14" s="9">
        <f t="shared" si="3"/>
        <v>-17323.639999999985</v>
      </c>
      <c r="N14" s="9">
        <f t="shared" si="3"/>
        <v>0</v>
      </c>
      <c r="O14" s="10">
        <f t="shared" si="1"/>
        <v>91.082539595603</v>
      </c>
    </row>
    <row r="15" spans="1:15" s="1" customFormat="1" ht="204.75" customHeight="1" outlineLevel="6">
      <c r="A15" s="7" t="s">
        <v>23</v>
      </c>
      <c r="B15" s="8" t="s">
        <v>24</v>
      </c>
      <c r="C15" s="9">
        <f>SUM(D15:F15)</f>
        <v>11242202.35</v>
      </c>
      <c r="D15" s="9"/>
      <c r="E15" s="9">
        <v>11242202.35</v>
      </c>
      <c r="F15" s="9"/>
      <c r="G15" s="9">
        <f>SUM(H15:J15)</f>
        <v>10181645.66</v>
      </c>
      <c r="H15" s="9"/>
      <c r="I15" s="9">
        <v>10181645.66</v>
      </c>
      <c r="J15" s="9"/>
      <c r="K15" s="9">
        <f>SUM(L15:N15)</f>
        <v>-1060556.6899999995</v>
      </c>
      <c r="L15" s="9">
        <f t="shared" si="3"/>
        <v>0</v>
      </c>
      <c r="M15" s="9">
        <f t="shared" si="3"/>
        <v>-1060556.6899999995</v>
      </c>
      <c r="N15" s="9">
        <f t="shared" si="3"/>
        <v>0</v>
      </c>
      <c r="O15" s="10">
        <f t="shared" si="1"/>
        <v>90.56629068769608</v>
      </c>
    </row>
    <row r="16" spans="1:15" s="1" customFormat="1" ht="18.75" customHeight="1" outlineLevel="2">
      <c r="A16" s="3" t="s">
        <v>25</v>
      </c>
      <c r="B16" s="4" t="s">
        <v>26</v>
      </c>
      <c r="C16" s="5">
        <f>SUM(C17+C25+C27+C29)</f>
        <v>45557132.29</v>
      </c>
      <c r="D16" s="5">
        <f aca="true" t="shared" si="4" ref="D16:N16">SUM(D17+D25+D27+D29)</f>
        <v>1317299.46</v>
      </c>
      <c r="E16" s="5">
        <f t="shared" si="4"/>
        <v>30919752.13</v>
      </c>
      <c r="F16" s="5">
        <f t="shared" si="4"/>
        <v>13320080.7</v>
      </c>
      <c r="G16" s="5">
        <f t="shared" si="4"/>
        <v>52152681.92</v>
      </c>
      <c r="H16" s="5">
        <f t="shared" si="4"/>
        <v>5393977.84</v>
      </c>
      <c r="I16" s="5">
        <f t="shared" si="4"/>
        <v>32323540.8</v>
      </c>
      <c r="J16" s="5">
        <f t="shared" si="4"/>
        <v>14435163.280000001</v>
      </c>
      <c r="K16" s="5">
        <f t="shared" si="4"/>
        <v>6595549.630000001</v>
      </c>
      <c r="L16" s="5">
        <f t="shared" si="4"/>
        <v>4076678.38</v>
      </c>
      <c r="M16" s="5">
        <f t="shared" si="4"/>
        <v>1403788.6699999997</v>
      </c>
      <c r="N16" s="5">
        <f t="shared" si="4"/>
        <v>1115082.5800000003</v>
      </c>
      <c r="O16" s="6">
        <f t="shared" si="1"/>
        <v>114.47753468768656</v>
      </c>
    </row>
    <row r="17" spans="1:15" s="1" customFormat="1" ht="30.75" customHeight="1" outlineLevel="4">
      <c r="A17" s="7" t="s">
        <v>27</v>
      </c>
      <c r="B17" s="8" t="s">
        <v>28</v>
      </c>
      <c r="C17" s="9">
        <f>SUM(C18:C24)</f>
        <v>44226392.41</v>
      </c>
      <c r="D17" s="9">
        <f aca="true" t="shared" si="5" ref="D17:N17">SUM(D18:D24)</f>
        <v>0</v>
      </c>
      <c r="E17" s="9">
        <f t="shared" si="5"/>
        <v>30906446.07</v>
      </c>
      <c r="F17" s="9">
        <f t="shared" si="5"/>
        <v>13319946.34</v>
      </c>
      <c r="G17" s="9">
        <f t="shared" si="5"/>
        <v>51183385.160000004</v>
      </c>
      <c r="H17" s="9">
        <f t="shared" si="5"/>
        <v>4434470.99</v>
      </c>
      <c r="I17" s="9">
        <f t="shared" si="5"/>
        <v>32313848.79</v>
      </c>
      <c r="J17" s="9">
        <f t="shared" si="5"/>
        <v>14435065.38</v>
      </c>
      <c r="K17" s="9">
        <f t="shared" si="5"/>
        <v>6956992.75</v>
      </c>
      <c r="L17" s="9">
        <f t="shared" si="5"/>
        <v>4434470.99</v>
      </c>
      <c r="M17" s="9">
        <f t="shared" si="5"/>
        <v>1407402.7199999997</v>
      </c>
      <c r="N17" s="9">
        <f t="shared" si="5"/>
        <v>1115119.0400000003</v>
      </c>
      <c r="O17" s="10">
        <f t="shared" si="1"/>
        <v>115.73040976416374</v>
      </c>
    </row>
    <row r="18" spans="1:15" s="1" customFormat="1" ht="48.75" customHeight="1" outlineLevel="6">
      <c r="A18" s="7" t="s">
        <v>29</v>
      </c>
      <c r="B18" s="8" t="s">
        <v>30</v>
      </c>
      <c r="C18" s="9">
        <f aca="true" t="shared" si="6" ref="C18:C24">SUM(D18:F18)</f>
        <v>12556125.18</v>
      </c>
      <c r="D18" s="9"/>
      <c r="E18" s="9"/>
      <c r="F18" s="9">
        <v>12556125.18</v>
      </c>
      <c r="G18" s="9">
        <f aca="true" t="shared" si="7" ref="G18:G24">SUM(H18:J18)</f>
        <v>14107423.25</v>
      </c>
      <c r="H18" s="9"/>
      <c r="I18" s="9"/>
      <c r="J18" s="9">
        <v>14107423.25</v>
      </c>
      <c r="K18" s="9">
        <f aca="true" t="shared" si="8" ref="K18:K24">SUM(L18:N18)</f>
        <v>1551298.0700000003</v>
      </c>
      <c r="L18" s="9">
        <f aca="true" t="shared" si="9" ref="L18:N24">SUM(H18-D18)</f>
        <v>0</v>
      </c>
      <c r="M18" s="9">
        <f t="shared" si="9"/>
        <v>0</v>
      </c>
      <c r="N18" s="9">
        <f t="shared" si="9"/>
        <v>1551298.0700000003</v>
      </c>
      <c r="O18" s="10">
        <f t="shared" si="1"/>
        <v>112.35491083245157</v>
      </c>
    </row>
    <row r="19" spans="1:15" s="1" customFormat="1" ht="48.75" customHeight="1" outlineLevel="6">
      <c r="A19" s="7" t="s">
        <v>31</v>
      </c>
      <c r="B19" s="8" t="s">
        <v>32</v>
      </c>
      <c r="C19" s="9">
        <f t="shared" si="6"/>
        <v>743865</v>
      </c>
      <c r="D19" s="9"/>
      <c r="E19" s="9"/>
      <c r="F19" s="9">
        <v>743865</v>
      </c>
      <c r="G19" s="9">
        <f t="shared" si="7"/>
        <v>320855</v>
      </c>
      <c r="H19" s="9"/>
      <c r="I19" s="9"/>
      <c r="J19" s="9">
        <v>320855</v>
      </c>
      <c r="K19" s="9">
        <f t="shared" si="8"/>
        <v>-423010</v>
      </c>
      <c r="L19" s="9">
        <f t="shared" si="9"/>
        <v>0</v>
      </c>
      <c r="M19" s="9">
        <f t="shared" si="9"/>
        <v>0</v>
      </c>
      <c r="N19" s="9">
        <f t="shared" si="9"/>
        <v>-423010</v>
      </c>
      <c r="O19" s="10">
        <f t="shared" si="1"/>
        <v>43.13349868591747</v>
      </c>
    </row>
    <row r="20" spans="1:15" s="1" customFormat="1" ht="78.75" outlineLevel="6">
      <c r="A20" s="30" t="s">
        <v>312</v>
      </c>
      <c r="B20" s="34" t="s">
        <v>313</v>
      </c>
      <c r="C20" s="9">
        <f t="shared" si="6"/>
        <v>0</v>
      </c>
      <c r="D20" s="9"/>
      <c r="E20" s="9"/>
      <c r="F20" s="9"/>
      <c r="G20" s="9">
        <f t="shared" si="7"/>
        <v>2710677.94</v>
      </c>
      <c r="H20" s="9">
        <v>2710677.94</v>
      </c>
      <c r="I20" s="9"/>
      <c r="J20" s="9"/>
      <c r="K20" s="9">
        <f t="shared" si="8"/>
        <v>2710677.94</v>
      </c>
      <c r="L20" s="9">
        <f t="shared" si="9"/>
        <v>2710677.94</v>
      </c>
      <c r="M20" s="9">
        <f t="shared" si="9"/>
        <v>0</v>
      </c>
      <c r="N20" s="9">
        <f t="shared" si="9"/>
        <v>0</v>
      </c>
      <c r="O20" s="10" t="e">
        <f t="shared" si="1"/>
        <v>#DIV/0!</v>
      </c>
    </row>
    <row r="21" spans="1:15" s="1" customFormat="1" ht="129" customHeight="1" outlineLevel="6">
      <c r="A21" s="7" t="s">
        <v>33</v>
      </c>
      <c r="B21" s="11" t="s">
        <v>34</v>
      </c>
      <c r="C21" s="9">
        <f t="shared" si="6"/>
        <v>0</v>
      </c>
      <c r="D21" s="9"/>
      <c r="E21" s="9"/>
      <c r="F21" s="9"/>
      <c r="G21" s="9">
        <f t="shared" si="7"/>
        <v>0</v>
      </c>
      <c r="H21" s="9"/>
      <c r="I21" s="9"/>
      <c r="J21" s="9"/>
      <c r="K21" s="9">
        <f t="shared" si="8"/>
        <v>0</v>
      </c>
      <c r="L21" s="9">
        <f t="shared" si="9"/>
        <v>0</v>
      </c>
      <c r="M21" s="9">
        <f t="shared" si="9"/>
        <v>0</v>
      </c>
      <c r="N21" s="9">
        <f t="shared" si="9"/>
        <v>0</v>
      </c>
      <c r="O21" s="10" t="e">
        <f t="shared" si="1"/>
        <v>#DIV/0!</v>
      </c>
    </row>
    <row r="22" spans="1:15" s="1" customFormat="1" ht="224.25" customHeight="1" outlineLevel="6">
      <c r="A22" s="7" t="s">
        <v>35</v>
      </c>
      <c r="B22" s="8" t="s">
        <v>36</v>
      </c>
      <c r="C22" s="9">
        <f t="shared" si="6"/>
        <v>30527279.07</v>
      </c>
      <c r="D22" s="9"/>
      <c r="E22" s="9">
        <v>30527279.07</v>
      </c>
      <c r="F22" s="9"/>
      <c r="G22" s="9">
        <f t="shared" si="7"/>
        <v>32195419.16</v>
      </c>
      <c r="H22" s="9"/>
      <c r="I22" s="9">
        <v>32195419.16</v>
      </c>
      <c r="J22" s="9"/>
      <c r="K22" s="9">
        <f t="shared" si="8"/>
        <v>1668140.0899999999</v>
      </c>
      <c r="L22" s="9">
        <f t="shared" si="9"/>
        <v>0</v>
      </c>
      <c r="M22" s="9">
        <f t="shared" si="9"/>
        <v>1668140.0899999999</v>
      </c>
      <c r="N22" s="9">
        <f t="shared" si="9"/>
        <v>0</v>
      </c>
      <c r="O22" s="10">
        <f t="shared" si="1"/>
        <v>105.46442441258816</v>
      </c>
    </row>
    <row r="23" spans="1:15" s="1" customFormat="1" ht="54.75" customHeight="1" outlineLevel="6">
      <c r="A23" s="30" t="s">
        <v>276</v>
      </c>
      <c r="B23" s="31" t="s">
        <v>277</v>
      </c>
      <c r="C23" s="9">
        <f t="shared" si="6"/>
        <v>399123.16</v>
      </c>
      <c r="D23" s="9"/>
      <c r="E23" s="9">
        <v>379167</v>
      </c>
      <c r="F23" s="9">
        <v>19956.16</v>
      </c>
      <c r="G23" s="9">
        <f t="shared" si="7"/>
        <v>0</v>
      </c>
      <c r="H23" s="9"/>
      <c r="I23" s="9"/>
      <c r="J23" s="9"/>
      <c r="K23" s="9">
        <f t="shared" si="8"/>
        <v>-399123.16</v>
      </c>
      <c r="L23" s="9">
        <f t="shared" si="9"/>
        <v>0</v>
      </c>
      <c r="M23" s="9">
        <f t="shared" si="9"/>
        <v>-379167</v>
      </c>
      <c r="N23" s="9">
        <f t="shared" si="9"/>
        <v>-19956.16</v>
      </c>
      <c r="O23" s="10">
        <f>SUM(G23/C23)*100</f>
        <v>0</v>
      </c>
    </row>
    <row r="24" spans="1:15" s="1" customFormat="1" ht="78.75" outlineLevel="6">
      <c r="A24" s="30" t="s">
        <v>314</v>
      </c>
      <c r="B24" s="31" t="s">
        <v>315</v>
      </c>
      <c r="C24" s="9">
        <f t="shared" si="6"/>
        <v>0</v>
      </c>
      <c r="D24" s="9"/>
      <c r="E24" s="9"/>
      <c r="F24" s="9"/>
      <c r="G24" s="9">
        <f t="shared" si="7"/>
        <v>1849009.81</v>
      </c>
      <c r="H24" s="9">
        <v>1723793.05</v>
      </c>
      <c r="I24" s="9">
        <v>118429.63</v>
      </c>
      <c r="J24" s="9">
        <v>6787.13</v>
      </c>
      <c r="K24" s="9">
        <f t="shared" si="8"/>
        <v>1849009.81</v>
      </c>
      <c r="L24" s="9">
        <f t="shared" si="9"/>
        <v>1723793.05</v>
      </c>
      <c r="M24" s="9">
        <f t="shared" si="9"/>
        <v>118429.63</v>
      </c>
      <c r="N24" s="9">
        <f t="shared" si="9"/>
        <v>6787.13</v>
      </c>
      <c r="O24" s="10" t="e">
        <f>SUM(G24/C24)*100</f>
        <v>#DIV/0!</v>
      </c>
    </row>
    <row r="25" spans="1:15" s="1" customFormat="1" ht="28.5" customHeight="1" outlineLevel="4">
      <c r="A25" s="7" t="s">
        <v>37</v>
      </c>
      <c r="B25" s="8" t="s">
        <v>38</v>
      </c>
      <c r="C25" s="9">
        <f aca="true" t="shared" si="10" ref="C25:N25">SUM(C26:C26)</f>
        <v>0</v>
      </c>
      <c r="D25" s="9">
        <f t="shared" si="10"/>
        <v>0</v>
      </c>
      <c r="E25" s="9">
        <f t="shared" si="10"/>
        <v>0</v>
      </c>
      <c r="F25" s="9">
        <f t="shared" si="10"/>
        <v>0</v>
      </c>
      <c r="G25" s="9">
        <f t="shared" si="10"/>
        <v>0</v>
      </c>
      <c r="H25" s="9">
        <f t="shared" si="10"/>
        <v>0</v>
      </c>
      <c r="I25" s="9">
        <f t="shared" si="10"/>
        <v>0</v>
      </c>
      <c r="J25" s="9">
        <f t="shared" si="10"/>
        <v>0</v>
      </c>
      <c r="K25" s="9">
        <f t="shared" si="10"/>
        <v>0</v>
      </c>
      <c r="L25" s="9">
        <f t="shared" si="10"/>
        <v>0</v>
      </c>
      <c r="M25" s="9">
        <f t="shared" si="10"/>
        <v>0</v>
      </c>
      <c r="N25" s="9">
        <f t="shared" si="10"/>
        <v>0</v>
      </c>
      <c r="O25" s="10" t="e">
        <f t="shared" si="1"/>
        <v>#DIV/0!</v>
      </c>
    </row>
    <row r="26" spans="1:15" s="1" customFormat="1" ht="50.25" customHeight="1" outlineLevel="4">
      <c r="A26" s="7" t="s">
        <v>39</v>
      </c>
      <c r="B26" s="8" t="s">
        <v>40</v>
      </c>
      <c r="C26" s="9">
        <f>SUM(D26:F26)</f>
        <v>0</v>
      </c>
      <c r="D26" s="9"/>
      <c r="E26" s="9"/>
      <c r="F26" s="9"/>
      <c r="G26" s="9">
        <f>SUM(H26:J26)</f>
        <v>0</v>
      </c>
      <c r="H26" s="9"/>
      <c r="I26" s="9"/>
      <c r="J26" s="9"/>
      <c r="K26" s="9">
        <f>SUM(L26:N26)</f>
        <v>0</v>
      </c>
      <c r="L26" s="9">
        <f>SUM(H26-D26)</f>
        <v>0</v>
      </c>
      <c r="M26" s="9">
        <f>SUM(I26-E26)</f>
        <v>0</v>
      </c>
      <c r="N26" s="9">
        <f>SUM(J26-F26)</f>
        <v>0</v>
      </c>
      <c r="O26" s="10" t="e">
        <f t="shared" si="1"/>
        <v>#DIV/0!</v>
      </c>
    </row>
    <row r="27" spans="1:15" s="1" customFormat="1" ht="31.5" outlineLevel="4">
      <c r="A27" s="32" t="s">
        <v>327</v>
      </c>
      <c r="B27" s="33" t="s">
        <v>328</v>
      </c>
      <c r="C27" s="5">
        <f>SUM(C28)</f>
        <v>1330739.8800000001</v>
      </c>
      <c r="D27" s="5">
        <f aca="true" t="shared" si="11" ref="D27:N27">SUM(D28)</f>
        <v>1317299.46</v>
      </c>
      <c r="E27" s="5">
        <f t="shared" si="11"/>
        <v>13306.06</v>
      </c>
      <c r="F27" s="5">
        <f t="shared" si="11"/>
        <v>134.36</v>
      </c>
      <c r="G27" s="5">
        <f t="shared" si="11"/>
        <v>956069.1100000001</v>
      </c>
      <c r="H27" s="5">
        <f t="shared" si="11"/>
        <v>946412.8</v>
      </c>
      <c r="I27" s="5">
        <f t="shared" si="11"/>
        <v>9559.75</v>
      </c>
      <c r="J27" s="5">
        <f t="shared" si="11"/>
        <v>96.56</v>
      </c>
      <c r="K27" s="5">
        <f t="shared" si="11"/>
        <v>-374670.7699999999</v>
      </c>
      <c r="L27" s="5">
        <f t="shared" si="11"/>
        <v>-370886.6599999999</v>
      </c>
      <c r="M27" s="5">
        <f t="shared" si="11"/>
        <v>-3746.3099999999995</v>
      </c>
      <c r="N27" s="5">
        <f t="shared" si="11"/>
        <v>-37.80000000000001</v>
      </c>
      <c r="O27" s="10">
        <f t="shared" si="1"/>
        <v>71.84492810120037</v>
      </c>
    </row>
    <row r="28" spans="1:15" s="1" customFormat="1" ht="94.5" outlineLevel="4">
      <c r="A28" s="30" t="s">
        <v>329</v>
      </c>
      <c r="B28" s="31" t="s">
        <v>330</v>
      </c>
      <c r="C28" s="9">
        <f>SUM(D28:F28)</f>
        <v>1330739.8800000001</v>
      </c>
      <c r="D28" s="9">
        <v>1317299.46</v>
      </c>
      <c r="E28" s="9">
        <v>13306.06</v>
      </c>
      <c r="F28" s="9">
        <v>134.36</v>
      </c>
      <c r="G28" s="9">
        <f>SUM(H28:J28)</f>
        <v>956069.1100000001</v>
      </c>
      <c r="H28" s="9">
        <v>946412.8</v>
      </c>
      <c r="I28" s="9">
        <v>9559.75</v>
      </c>
      <c r="J28" s="9">
        <v>96.56</v>
      </c>
      <c r="K28" s="9">
        <f>SUM(L28:N28)</f>
        <v>-374670.7699999999</v>
      </c>
      <c r="L28" s="9">
        <f>SUM(H28-D28)</f>
        <v>-370886.6599999999</v>
      </c>
      <c r="M28" s="9">
        <f>SUM(I28-E28)</f>
        <v>-3746.3099999999995</v>
      </c>
      <c r="N28" s="9">
        <f>SUM(J28-F28)</f>
        <v>-37.80000000000001</v>
      </c>
      <c r="O28" s="10">
        <f t="shared" si="1"/>
        <v>71.84492810120037</v>
      </c>
    </row>
    <row r="29" spans="1:15" s="1" customFormat="1" ht="31.5" outlineLevel="4">
      <c r="A29" s="32" t="s">
        <v>331</v>
      </c>
      <c r="B29" s="33" t="s">
        <v>332</v>
      </c>
      <c r="C29" s="5">
        <f>SUM(C30)</f>
        <v>0</v>
      </c>
      <c r="D29" s="5">
        <f aca="true" t="shared" si="12" ref="D29:N29">SUM(D30)</f>
        <v>0</v>
      </c>
      <c r="E29" s="5">
        <f t="shared" si="12"/>
        <v>0</v>
      </c>
      <c r="F29" s="5">
        <f t="shared" si="12"/>
        <v>0</v>
      </c>
      <c r="G29" s="5">
        <f t="shared" si="12"/>
        <v>13227.65</v>
      </c>
      <c r="H29" s="5">
        <f t="shared" si="12"/>
        <v>13094.05</v>
      </c>
      <c r="I29" s="5">
        <f t="shared" si="12"/>
        <v>132.26</v>
      </c>
      <c r="J29" s="5">
        <f t="shared" si="12"/>
        <v>1.34</v>
      </c>
      <c r="K29" s="5">
        <f t="shared" si="12"/>
        <v>13227.65</v>
      </c>
      <c r="L29" s="5">
        <f t="shared" si="12"/>
        <v>13094.05</v>
      </c>
      <c r="M29" s="5">
        <f t="shared" si="12"/>
        <v>132.26</v>
      </c>
      <c r="N29" s="5">
        <f t="shared" si="12"/>
        <v>1.34</v>
      </c>
      <c r="O29" s="6" t="e">
        <f t="shared" si="1"/>
        <v>#DIV/0!</v>
      </c>
    </row>
    <row r="30" spans="1:15" s="1" customFormat="1" ht="63" outlineLevel="4">
      <c r="A30" s="68" t="s">
        <v>333</v>
      </c>
      <c r="B30" s="69" t="s">
        <v>334</v>
      </c>
      <c r="C30" s="9">
        <f>SUM(D30:F30)</f>
        <v>0</v>
      </c>
      <c r="D30" s="9"/>
      <c r="E30" s="9"/>
      <c r="F30" s="9"/>
      <c r="G30" s="9">
        <f>SUM(H30:J30)</f>
        <v>13227.65</v>
      </c>
      <c r="H30" s="9">
        <v>13094.05</v>
      </c>
      <c r="I30" s="9">
        <v>132.26</v>
      </c>
      <c r="J30" s="9">
        <v>1.34</v>
      </c>
      <c r="K30" s="9">
        <f>SUM(L30:N30)</f>
        <v>13227.65</v>
      </c>
      <c r="L30" s="9">
        <f>SUM(H30-D30)</f>
        <v>13094.05</v>
      </c>
      <c r="M30" s="9">
        <f>SUM(I30-E30)</f>
        <v>132.26</v>
      </c>
      <c r="N30" s="9">
        <f>SUM(J30-F30)</f>
        <v>1.34</v>
      </c>
      <c r="O30" s="10" t="e">
        <f t="shared" si="1"/>
        <v>#DIV/0!</v>
      </c>
    </row>
    <row r="31" spans="1:15" s="1" customFormat="1" ht="34.5" customHeight="1" outlineLevel="2">
      <c r="A31" s="3" t="s">
        <v>41</v>
      </c>
      <c r="B31" s="4" t="s">
        <v>42</v>
      </c>
      <c r="C31" s="5">
        <f>SUM(C32)</f>
        <v>2813111.21</v>
      </c>
      <c r="D31" s="5">
        <f aca="true" t="shared" si="13" ref="D31:N31">SUM(D32)</f>
        <v>0</v>
      </c>
      <c r="E31" s="5">
        <f t="shared" si="13"/>
        <v>419675.28</v>
      </c>
      <c r="F31" s="5">
        <f t="shared" si="13"/>
        <v>2393435.93</v>
      </c>
      <c r="G31" s="5">
        <f>SUM(G32)</f>
        <v>3420286.78</v>
      </c>
      <c r="H31" s="5">
        <f t="shared" si="13"/>
        <v>0</v>
      </c>
      <c r="I31" s="5">
        <f t="shared" si="13"/>
        <v>293338.79000000004</v>
      </c>
      <c r="J31" s="5">
        <f t="shared" si="13"/>
        <v>3126947.9899999998</v>
      </c>
      <c r="K31" s="5">
        <f>SUM(K32)</f>
        <v>607175.5699999997</v>
      </c>
      <c r="L31" s="5">
        <f t="shared" si="13"/>
        <v>0</v>
      </c>
      <c r="M31" s="5">
        <f t="shared" si="13"/>
        <v>-126336.49000000002</v>
      </c>
      <c r="N31" s="5">
        <f t="shared" si="13"/>
        <v>733512.0599999997</v>
      </c>
      <c r="O31" s="6">
        <f t="shared" si="1"/>
        <v>121.58377414449959</v>
      </c>
    </row>
    <row r="32" spans="1:15" s="1" customFormat="1" ht="33.75" customHeight="1" outlineLevel="4">
      <c r="A32" s="7" t="s">
        <v>43</v>
      </c>
      <c r="B32" s="8" t="s">
        <v>44</v>
      </c>
      <c r="C32" s="9">
        <f>SUM(C33:C37)</f>
        <v>2813111.21</v>
      </c>
      <c r="D32" s="9">
        <f>SUM(D33:D37)</f>
        <v>0</v>
      </c>
      <c r="E32" s="9">
        <f>SUM(E33:E37)</f>
        <v>419675.28</v>
      </c>
      <c r="F32" s="9">
        <f>SUM(F33:F37)</f>
        <v>2393435.93</v>
      </c>
      <c r="G32" s="9">
        <f aca="true" t="shared" si="14" ref="G32:N32">SUM(G33:G37)</f>
        <v>3420286.78</v>
      </c>
      <c r="H32" s="9">
        <f t="shared" si="14"/>
        <v>0</v>
      </c>
      <c r="I32" s="9">
        <f t="shared" si="14"/>
        <v>293338.79000000004</v>
      </c>
      <c r="J32" s="9">
        <f t="shared" si="14"/>
        <v>3126947.9899999998</v>
      </c>
      <c r="K32" s="9">
        <f t="shared" si="14"/>
        <v>607175.5699999997</v>
      </c>
      <c r="L32" s="9">
        <f t="shared" si="14"/>
        <v>0</v>
      </c>
      <c r="M32" s="9">
        <f t="shared" si="14"/>
        <v>-126336.49000000002</v>
      </c>
      <c r="N32" s="9">
        <f t="shared" si="14"/>
        <v>733512.0599999997</v>
      </c>
      <c r="O32" s="10">
        <f t="shared" si="1"/>
        <v>121.58377414449959</v>
      </c>
    </row>
    <row r="33" spans="1:15" s="1" customFormat="1" ht="48" customHeight="1" outlineLevel="6">
      <c r="A33" s="7" t="s">
        <v>45</v>
      </c>
      <c r="B33" s="8" t="s">
        <v>46</v>
      </c>
      <c r="C33" s="9">
        <f>SUM(D33:F33)</f>
        <v>2345883.47</v>
      </c>
      <c r="D33" s="9"/>
      <c r="E33" s="9"/>
      <c r="F33" s="9">
        <v>2345883.47</v>
      </c>
      <c r="G33" s="9">
        <f>SUM(H33:J33)</f>
        <v>3029090.42</v>
      </c>
      <c r="H33" s="9"/>
      <c r="I33" s="9"/>
      <c r="J33" s="9">
        <v>3029090.42</v>
      </c>
      <c r="K33" s="9">
        <f>SUM(L33:N33)</f>
        <v>683206.9499999997</v>
      </c>
      <c r="L33" s="9">
        <f aca="true" t="shared" si="15" ref="L33:N37">SUM(H33-D33)</f>
        <v>0</v>
      </c>
      <c r="M33" s="9">
        <f t="shared" si="15"/>
        <v>0</v>
      </c>
      <c r="N33" s="9">
        <f t="shared" si="15"/>
        <v>683206.9499999997</v>
      </c>
      <c r="O33" s="10">
        <f t="shared" si="1"/>
        <v>129.12365250606413</v>
      </c>
    </row>
    <row r="34" spans="1:15" s="1" customFormat="1" ht="110.25" customHeight="1" outlineLevel="6">
      <c r="A34" s="7" t="s">
        <v>47</v>
      </c>
      <c r="B34" s="11" t="s">
        <v>48</v>
      </c>
      <c r="C34" s="9">
        <f>SUM(D34:F34)</f>
        <v>106034.75</v>
      </c>
      <c r="D34" s="9"/>
      <c r="E34" s="9">
        <v>106034.75</v>
      </c>
      <c r="F34" s="9"/>
      <c r="G34" s="9">
        <f>SUM(H34:J34)</f>
        <v>105225.38</v>
      </c>
      <c r="H34" s="9"/>
      <c r="I34" s="9">
        <v>105225.38</v>
      </c>
      <c r="J34" s="9"/>
      <c r="K34" s="9">
        <f>SUM(L34:N34)</f>
        <v>-809.3699999999953</v>
      </c>
      <c r="L34" s="9">
        <f t="shared" si="15"/>
        <v>0</v>
      </c>
      <c r="M34" s="9">
        <f t="shared" si="15"/>
        <v>-809.3699999999953</v>
      </c>
      <c r="N34" s="9">
        <f t="shared" si="15"/>
        <v>0</v>
      </c>
      <c r="O34" s="10">
        <f t="shared" si="1"/>
        <v>99.23669363109737</v>
      </c>
    </row>
    <row r="35" spans="1:15" s="1" customFormat="1" ht="114" customHeight="1" outlineLevel="6">
      <c r="A35" s="7" t="s">
        <v>49</v>
      </c>
      <c r="B35" s="11" t="s">
        <v>50</v>
      </c>
      <c r="C35" s="9">
        <f>SUM(D35:F35)</f>
        <v>313640.53</v>
      </c>
      <c r="D35" s="9"/>
      <c r="E35" s="9">
        <v>313640.53</v>
      </c>
      <c r="F35" s="9"/>
      <c r="G35" s="9">
        <f>SUM(H35:J35)</f>
        <v>188113.41</v>
      </c>
      <c r="H35" s="9"/>
      <c r="I35" s="9">
        <v>188113.41</v>
      </c>
      <c r="J35" s="9"/>
      <c r="K35" s="9">
        <f>SUM(L35:N35)</f>
        <v>-125527.12000000002</v>
      </c>
      <c r="L35" s="9">
        <f t="shared" si="15"/>
        <v>0</v>
      </c>
      <c r="M35" s="9">
        <f t="shared" si="15"/>
        <v>-125527.12000000002</v>
      </c>
      <c r="N35" s="9">
        <f t="shared" si="15"/>
        <v>0</v>
      </c>
      <c r="O35" s="10">
        <f t="shared" si="1"/>
        <v>59.977391952500525</v>
      </c>
    </row>
    <row r="36" spans="1:15" s="1" customFormat="1" ht="95.25" customHeight="1" outlineLevel="6">
      <c r="A36" s="12" t="s">
        <v>51</v>
      </c>
      <c r="B36" s="13" t="s">
        <v>52</v>
      </c>
      <c r="C36" s="9">
        <f>SUM(D36:F36)</f>
        <v>32420.4</v>
      </c>
      <c r="D36" s="9"/>
      <c r="E36" s="9"/>
      <c r="F36" s="9">
        <v>32420.4</v>
      </c>
      <c r="G36" s="9">
        <f>SUM(H36:J36)</f>
        <v>82900.15</v>
      </c>
      <c r="H36" s="9"/>
      <c r="I36" s="9"/>
      <c r="J36" s="9">
        <v>82900.15</v>
      </c>
      <c r="K36" s="9">
        <f>SUM(L36:N36)</f>
        <v>50479.74999999999</v>
      </c>
      <c r="L36" s="9">
        <f t="shared" si="15"/>
        <v>0</v>
      </c>
      <c r="M36" s="9">
        <f t="shared" si="15"/>
        <v>0</v>
      </c>
      <c r="N36" s="9">
        <f t="shared" si="15"/>
        <v>50479.74999999999</v>
      </c>
      <c r="O36" s="10">
        <f t="shared" si="1"/>
        <v>255.70366189189522</v>
      </c>
    </row>
    <row r="37" spans="1:15" s="1" customFormat="1" ht="90.75" customHeight="1" outlineLevel="6">
      <c r="A37" s="12" t="s">
        <v>53</v>
      </c>
      <c r="B37" s="13" t="s">
        <v>54</v>
      </c>
      <c r="C37" s="9">
        <f>SUM(D37:F37)</f>
        <v>15132.06</v>
      </c>
      <c r="D37" s="9"/>
      <c r="E37" s="9"/>
      <c r="F37" s="9">
        <v>15132.06</v>
      </c>
      <c r="G37" s="9">
        <f>SUM(H37:J37)</f>
        <v>14957.42</v>
      </c>
      <c r="H37" s="9"/>
      <c r="I37" s="9"/>
      <c r="J37" s="9">
        <v>14957.42</v>
      </c>
      <c r="K37" s="9">
        <f>SUM(L37:N37)</f>
        <v>-174.63999999999942</v>
      </c>
      <c r="L37" s="9">
        <f t="shared" si="15"/>
        <v>0</v>
      </c>
      <c r="M37" s="9">
        <f t="shared" si="15"/>
        <v>0</v>
      </c>
      <c r="N37" s="9">
        <f t="shared" si="15"/>
        <v>-174.63999999999942</v>
      </c>
      <c r="O37" s="10">
        <f t="shared" si="1"/>
        <v>98.84589408183685</v>
      </c>
    </row>
    <row r="38" spans="1:15" s="1" customFormat="1" ht="32.25" customHeight="1" outlineLevel="2">
      <c r="A38" s="3" t="s">
        <v>55</v>
      </c>
      <c r="B38" s="4" t="s">
        <v>56</v>
      </c>
      <c r="C38" s="5">
        <f>SUM(C39)</f>
        <v>641170.01</v>
      </c>
      <c r="D38" s="5">
        <f aca="true" t="shared" si="16" ref="D38:J38">SUM(D39)</f>
        <v>0</v>
      </c>
      <c r="E38" s="5">
        <f t="shared" si="16"/>
        <v>277200</v>
      </c>
      <c r="F38" s="5">
        <f t="shared" si="16"/>
        <v>363970.01</v>
      </c>
      <c r="G38" s="5">
        <f t="shared" si="16"/>
        <v>185043.03999999998</v>
      </c>
      <c r="H38" s="5">
        <f t="shared" si="16"/>
        <v>0</v>
      </c>
      <c r="I38" s="5">
        <f t="shared" si="16"/>
        <v>0</v>
      </c>
      <c r="J38" s="5">
        <f t="shared" si="16"/>
        <v>185043.03999999998</v>
      </c>
      <c r="K38" s="5">
        <f>SUM(K39)</f>
        <v>-456126.97000000003</v>
      </c>
      <c r="L38" s="5">
        <f>SUM(L39)</f>
        <v>0</v>
      </c>
      <c r="M38" s="5">
        <f>SUM(M39)</f>
        <v>-277200</v>
      </c>
      <c r="N38" s="5">
        <f>SUM(N39)</f>
        <v>-178926.97000000003</v>
      </c>
      <c r="O38" s="6">
        <f t="shared" si="1"/>
        <v>28.86021446948212</v>
      </c>
    </row>
    <row r="39" spans="1:15" s="1" customFormat="1" ht="33" customHeight="1" outlineLevel="4">
      <c r="A39" s="7" t="s">
        <v>57</v>
      </c>
      <c r="B39" s="8" t="s">
        <v>58</v>
      </c>
      <c r="C39" s="9">
        <f>SUM(C40:C42)</f>
        <v>641170.01</v>
      </c>
      <c r="D39" s="9">
        <f aca="true" t="shared" si="17" ref="D39:N39">SUM(D40:D42)</f>
        <v>0</v>
      </c>
      <c r="E39" s="9">
        <f t="shared" si="17"/>
        <v>277200</v>
      </c>
      <c r="F39" s="9">
        <f t="shared" si="17"/>
        <v>363970.01</v>
      </c>
      <c r="G39" s="9">
        <f t="shared" si="17"/>
        <v>185043.03999999998</v>
      </c>
      <c r="H39" s="9">
        <f t="shared" si="17"/>
        <v>0</v>
      </c>
      <c r="I39" s="9">
        <f t="shared" si="17"/>
        <v>0</v>
      </c>
      <c r="J39" s="9">
        <f t="shared" si="17"/>
        <v>185043.03999999998</v>
      </c>
      <c r="K39" s="9">
        <f t="shared" si="17"/>
        <v>-456126.97000000003</v>
      </c>
      <c r="L39" s="9">
        <f t="shared" si="17"/>
        <v>0</v>
      </c>
      <c r="M39" s="9">
        <f t="shared" si="17"/>
        <v>-277200</v>
      </c>
      <c r="N39" s="9">
        <f t="shared" si="17"/>
        <v>-178926.97000000003</v>
      </c>
      <c r="O39" s="10">
        <f t="shared" si="1"/>
        <v>28.86021446948212</v>
      </c>
    </row>
    <row r="40" spans="1:15" s="1" customFormat="1" ht="33.75" customHeight="1" outlineLevel="6">
      <c r="A40" s="7" t="s">
        <v>59</v>
      </c>
      <c r="B40" s="8" t="s">
        <v>60</v>
      </c>
      <c r="C40" s="9">
        <f>SUM(D40:F40)</f>
        <v>163000.01</v>
      </c>
      <c r="D40" s="9"/>
      <c r="E40" s="9"/>
      <c r="F40" s="9">
        <v>163000.01</v>
      </c>
      <c r="G40" s="9">
        <f>SUM(H40:J40)</f>
        <v>161765.74</v>
      </c>
      <c r="H40" s="9"/>
      <c r="I40" s="9"/>
      <c r="J40" s="9">
        <v>161765.74</v>
      </c>
      <c r="K40" s="9">
        <f>SUM(L40:N40)</f>
        <v>-1234.2700000000186</v>
      </c>
      <c r="L40" s="9">
        <f>SUM(H40-D40)</f>
        <v>0</v>
      </c>
      <c r="M40" s="9">
        <f>SUM(I40-E40)</f>
        <v>0</v>
      </c>
      <c r="N40" s="9">
        <f>SUM(J40-F40)</f>
        <v>-1234.2700000000186</v>
      </c>
      <c r="O40" s="10">
        <f t="shared" si="1"/>
        <v>99.24277918755955</v>
      </c>
    </row>
    <row r="41" spans="1:15" s="1" customFormat="1" ht="26.25" customHeight="1" outlineLevel="6">
      <c r="A41" s="30" t="s">
        <v>360</v>
      </c>
      <c r="B41" s="34" t="s">
        <v>361</v>
      </c>
      <c r="C41" s="9">
        <f>SUM(D41:F41)</f>
        <v>0</v>
      </c>
      <c r="D41" s="9"/>
      <c r="E41" s="9"/>
      <c r="F41" s="9"/>
      <c r="G41" s="9">
        <f>SUM(H41:J41)</f>
        <v>23277.3</v>
      </c>
      <c r="H41" s="9"/>
      <c r="I41" s="9"/>
      <c r="J41" s="9">
        <v>23277.3</v>
      </c>
      <c r="K41" s="9">
        <f>SUM(L41:N41)</f>
        <v>23277.3</v>
      </c>
      <c r="L41" s="9">
        <f>SUM(H41-D41)</f>
        <v>0</v>
      </c>
      <c r="M41" s="9">
        <f>SUM(I41-E41)</f>
        <v>0</v>
      </c>
      <c r="N41" s="9">
        <f>SUM(J41-F41)</f>
        <v>23277.3</v>
      </c>
      <c r="O41" s="10" t="e">
        <f t="shared" si="1"/>
        <v>#DIV/0!</v>
      </c>
    </row>
    <row r="42" spans="1:15" s="1" customFormat="1" ht="47.25" outlineLevel="6">
      <c r="A42" s="30" t="s">
        <v>363</v>
      </c>
      <c r="B42" s="34" t="s">
        <v>362</v>
      </c>
      <c r="C42" s="9">
        <f>SUM(D42:F42)</f>
        <v>478170</v>
      </c>
      <c r="D42" s="9"/>
      <c r="E42" s="9">
        <v>277200</v>
      </c>
      <c r="F42" s="9">
        <v>200970</v>
      </c>
      <c r="G42" s="9">
        <f>SUM(H42:J42)</f>
        <v>0</v>
      </c>
      <c r="H42" s="9"/>
      <c r="I42" s="9"/>
      <c r="J42" s="9"/>
      <c r="K42" s="9">
        <f>SUM(L42:N42)</f>
        <v>-478170</v>
      </c>
      <c r="L42" s="9">
        <f>SUM(H42-D42)</f>
        <v>0</v>
      </c>
      <c r="M42" s="9">
        <f>SUM(I42-E42)</f>
        <v>-277200</v>
      </c>
      <c r="N42" s="9">
        <f>SUM(J42-F42)</f>
        <v>-200970</v>
      </c>
      <c r="O42" s="10">
        <f t="shared" si="1"/>
        <v>0</v>
      </c>
    </row>
    <row r="43" spans="1:15" s="1" customFormat="1" ht="79.5" customHeight="1" outlineLevel="2">
      <c r="A43" s="3" t="s">
        <v>61</v>
      </c>
      <c r="B43" s="4" t="s">
        <v>62</v>
      </c>
      <c r="C43" s="5">
        <f>SUM(C44)</f>
        <v>987853.2</v>
      </c>
      <c r="D43" s="5">
        <f aca="true" t="shared" si="18" ref="D43:N43">SUM(D44)</f>
        <v>0</v>
      </c>
      <c r="E43" s="5">
        <f t="shared" si="18"/>
        <v>0</v>
      </c>
      <c r="F43" s="5">
        <f t="shared" si="18"/>
        <v>987853.2</v>
      </c>
      <c r="G43" s="5">
        <f>SUM(G44)</f>
        <v>1186347.02</v>
      </c>
      <c r="H43" s="5">
        <f t="shared" si="18"/>
        <v>0</v>
      </c>
      <c r="I43" s="5">
        <f t="shared" si="18"/>
        <v>0</v>
      </c>
      <c r="J43" s="5">
        <f t="shared" si="18"/>
        <v>1186347.02</v>
      </c>
      <c r="K43" s="5">
        <f>SUM(K44)</f>
        <v>198493.82</v>
      </c>
      <c r="L43" s="5">
        <f t="shared" si="18"/>
        <v>0</v>
      </c>
      <c r="M43" s="5">
        <f t="shared" si="18"/>
        <v>0</v>
      </c>
      <c r="N43" s="5">
        <f t="shared" si="18"/>
        <v>198493.82</v>
      </c>
      <c r="O43" s="6">
        <f t="shared" si="1"/>
        <v>120.09345315680508</v>
      </c>
    </row>
    <row r="44" spans="1:15" s="1" customFormat="1" ht="51" customHeight="1" outlineLevel="4">
      <c r="A44" s="7" t="s">
        <v>63</v>
      </c>
      <c r="B44" s="8" t="s">
        <v>64</v>
      </c>
      <c r="C44" s="9">
        <f>SUM(C45+C46)</f>
        <v>987853.2</v>
      </c>
      <c r="D44" s="9">
        <f>SUM(D45+D46)</f>
        <v>0</v>
      </c>
      <c r="E44" s="9">
        <f>SUM(E45+E46)</f>
        <v>0</v>
      </c>
      <c r="F44" s="9">
        <f>SUM(F45+F46)</f>
        <v>987853.2</v>
      </c>
      <c r="G44" s="9">
        <f aca="true" t="shared" si="19" ref="G44:N44">SUM(G45+G46)</f>
        <v>1186347.02</v>
      </c>
      <c r="H44" s="9">
        <f t="shared" si="19"/>
        <v>0</v>
      </c>
      <c r="I44" s="9">
        <f t="shared" si="19"/>
        <v>0</v>
      </c>
      <c r="J44" s="9">
        <f t="shared" si="19"/>
        <v>1186347.02</v>
      </c>
      <c r="K44" s="9">
        <f t="shared" si="19"/>
        <v>198493.82</v>
      </c>
      <c r="L44" s="9">
        <f t="shared" si="19"/>
        <v>0</v>
      </c>
      <c r="M44" s="9">
        <f t="shared" si="19"/>
        <v>0</v>
      </c>
      <c r="N44" s="9">
        <f t="shared" si="19"/>
        <v>198493.82</v>
      </c>
      <c r="O44" s="10">
        <f t="shared" si="1"/>
        <v>120.09345315680508</v>
      </c>
    </row>
    <row r="45" spans="1:15" s="1" customFormat="1" ht="46.5" customHeight="1" outlineLevel="6">
      <c r="A45" s="7" t="s">
        <v>65</v>
      </c>
      <c r="B45" s="8" t="s">
        <v>66</v>
      </c>
      <c r="C45" s="9">
        <f>SUM(D45:F45)</f>
        <v>500960</v>
      </c>
      <c r="D45" s="9"/>
      <c r="E45" s="9"/>
      <c r="F45" s="9">
        <v>500960</v>
      </c>
      <c r="G45" s="9">
        <f>SUM(H45:J45)</f>
        <v>291273</v>
      </c>
      <c r="H45" s="9"/>
      <c r="I45" s="9"/>
      <c r="J45" s="9">
        <v>291273</v>
      </c>
      <c r="K45" s="9">
        <f>SUM(L45:N45)</f>
        <v>-209687</v>
      </c>
      <c r="L45" s="9">
        <f aca="true" t="shared" si="20" ref="L45:N46">SUM(H45-D45)</f>
        <v>0</v>
      </c>
      <c r="M45" s="9">
        <f t="shared" si="20"/>
        <v>0</v>
      </c>
      <c r="N45" s="9">
        <f t="shared" si="20"/>
        <v>-209687</v>
      </c>
      <c r="O45" s="10">
        <f t="shared" si="1"/>
        <v>58.14296550622804</v>
      </c>
    </row>
    <row r="46" spans="1:15" s="1" customFormat="1" ht="46.5" customHeight="1" outlineLevel="6">
      <c r="A46" s="7" t="s">
        <v>67</v>
      </c>
      <c r="B46" s="11" t="s">
        <v>68</v>
      </c>
      <c r="C46" s="9">
        <f>SUM(D46:F46)</f>
        <v>486893.2</v>
      </c>
      <c r="D46" s="9"/>
      <c r="E46" s="9"/>
      <c r="F46" s="9">
        <v>486893.2</v>
      </c>
      <c r="G46" s="9">
        <f>SUM(H46:J46)</f>
        <v>895074.02</v>
      </c>
      <c r="H46" s="9"/>
      <c r="I46" s="9"/>
      <c r="J46" s="9">
        <v>895074.02</v>
      </c>
      <c r="K46" s="9">
        <f>SUM(L46:N46)</f>
        <v>408180.82</v>
      </c>
      <c r="L46" s="9">
        <f t="shared" si="20"/>
        <v>0</v>
      </c>
      <c r="M46" s="9">
        <f t="shared" si="20"/>
        <v>0</v>
      </c>
      <c r="N46" s="9">
        <f t="shared" si="20"/>
        <v>408180.82</v>
      </c>
      <c r="O46" s="10">
        <f t="shared" si="1"/>
        <v>183.8337483456331</v>
      </c>
    </row>
    <row r="47" spans="1:15" s="1" customFormat="1" ht="46.5" customHeight="1" outlineLevel="6">
      <c r="A47" s="3" t="s">
        <v>69</v>
      </c>
      <c r="B47" s="14" t="s">
        <v>70</v>
      </c>
      <c r="C47" s="5">
        <f aca="true" t="shared" si="21" ref="C47:N47">SUM(C48)</f>
        <v>25389</v>
      </c>
      <c r="D47" s="5">
        <f t="shared" si="21"/>
        <v>0</v>
      </c>
      <c r="E47" s="5">
        <f t="shared" si="21"/>
        <v>0</v>
      </c>
      <c r="F47" s="5">
        <f t="shared" si="21"/>
        <v>25389</v>
      </c>
      <c r="G47" s="5">
        <f t="shared" si="21"/>
        <v>19748</v>
      </c>
      <c r="H47" s="5">
        <f t="shared" si="21"/>
        <v>0</v>
      </c>
      <c r="I47" s="5">
        <f t="shared" si="21"/>
        <v>0</v>
      </c>
      <c r="J47" s="5">
        <f t="shared" si="21"/>
        <v>19748</v>
      </c>
      <c r="K47" s="5">
        <f t="shared" si="21"/>
        <v>-5641</v>
      </c>
      <c r="L47" s="5">
        <f t="shared" si="21"/>
        <v>0</v>
      </c>
      <c r="M47" s="5">
        <f t="shared" si="21"/>
        <v>0</v>
      </c>
      <c r="N47" s="5">
        <f t="shared" si="21"/>
        <v>-5641</v>
      </c>
      <c r="O47" s="6">
        <f t="shared" si="1"/>
        <v>77.78171649139392</v>
      </c>
    </row>
    <row r="48" spans="1:15" s="1" customFormat="1" ht="46.5" customHeight="1" outlineLevel="6">
      <c r="A48" s="7" t="s">
        <v>71</v>
      </c>
      <c r="B48" s="11" t="s">
        <v>72</v>
      </c>
      <c r="C48" s="9">
        <f aca="true" t="shared" si="22" ref="C48:N48">SUM(C49)</f>
        <v>25389</v>
      </c>
      <c r="D48" s="9">
        <f t="shared" si="22"/>
        <v>0</v>
      </c>
      <c r="E48" s="9">
        <f t="shared" si="22"/>
        <v>0</v>
      </c>
      <c r="F48" s="9">
        <f t="shared" si="22"/>
        <v>25389</v>
      </c>
      <c r="G48" s="9">
        <f t="shared" si="22"/>
        <v>19748</v>
      </c>
      <c r="H48" s="9">
        <f t="shared" si="22"/>
        <v>0</v>
      </c>
      <c r="I48" s="9">
        <f t="shared" si="22"/>
        <v>0</v>
      </c>
      <c r="J48" s="9">
        <f t="shared" si="22"/>
        <v>19748</v>
      </c>
      <c r="K48" s="9">
        <f t="shared" si="22"/>
        <v>-5641</v>
      </c>
      <c r="L48" s="9">
        <f t="shared" si="22"/>
        <v>0</v>
      </c>
      <c r="M48" s="9">
        <f t="shared" si="22"/>
        <v>0</v>
      </c>
      <c r="N48" s="9">
        <f t="shared" si="22"/>
        <v>-5641</v>
      </c>
      <c r="O48" s="10">
        <f t="shared" si="1"/>
        <v>77.78171649139392</v>
      </c>
    </row>
    <row r="49" spans="1:15" s="1" customFormat="1" ht="36" customHeight="1" outlineLevel="6">
      <c r="A49" s="7" t="s">
        <v>73</v>
      </c>
      <c r="B49" s="11" t="s">
        <v>74</v>
      </c>
      <c r="C49" s="9">
        <f>SUM(D49:F49)</f>
        <v>25389</v>
      </c>
      <c r="D49" s="9"/>
      <c r="E49" s="9"/>
      <c r="F49" s="9">
        <v>25389</v>
      </c>
      <c r="G49" s="9">
        <f>SUM(H49:J49)</f>
        <v>19748</v>
      </c>
      <c r="H49" s="9"/>
      <c r="I49" s="9"/>
      <c r="J49" s="9">
        <v>19748</v>
      </c>
      <c r="K49" s="9">
        <f>SUM(L49:N49)</f>
        <v>-5641</v>
      </c>
      <c r="L49" s="9">
        <f>SUM(H49-D49)</f>
        <v>0</v>
      </c>
      <c r="M49" s="9">
        <f>SUM(I49-E49)</f>
        <v>0</v>
      </c>
      <c r="N49" s="9">
        <f>SUM(J49-F49)</f>
        <v>-5641</v>
      </c>
      <c r="O49" s="10">
        <f t="shared" si="1"/>
        <v>77.78171649139392</v>
      </c>
    </row>
    <row r="50" spans="1:15" s="1" customFormat="1" ht="22.5" customHeight="1" outlineLevel="6">
      <c r="A50" s="15" t="s">
        <v>75</v>
      </c>
      <c r="B50" s="16" t="s">
        <v>76</v>
      </c>
      <c r="C50" s="5">
        <f aca="true" t="shared" si="23" ref="C50:N50">SUM(C51)</f>
        <v>0</v>
      </c>
      <c r="D50" s="5">
        <f t="shared" si="23"/>
        <v>0</v>
      </c>
      <c r="E50" s="5">
        <f t="shared" si="23"/>
        <v>0</v>
      </c>
      <c r="F50" s="5">
        <f t="shared" si="23"/>
        <v>0</v>
      </c>
      <c r="G50" s="5">
        <f t="shared" si="23"/>
        <v>0</v>
      </c>
      <c r="H50" s="5">
        <f t="shared" si="23"/>
        <v>0</v>
      </c>
      <c r="I50" s="5">
        <f t="shared" si="23"/>
        <v>0</v>
      </c>
      <c r="J50" s="5">
        <f t="shared" si="23"/>
        <v>0</v>
      </c>
      <c r="K50" s="5">
        <f t="shared" si="23"/>
        <v>0</v>
      </c>
      <c r="L50" s="5">
        <f t="shared" si="23"/>
        <v>0</v>
      </c>
      <c r="M50" s="5">
        <f t="shared" si="23"/>
        <v>0</v>
      </c>
      <c r="N50" s="5">
        <f t="shared" si="23"/>
        <v>0</v>
      </c>
      <c r="O50" s="6" t="e">
        <f t="shared" si="1"/>
        <v>#DIV/0!</v>
      </c>
    </row>
    <row r="51" spans="1:15" s="1" customFormat="1" ht="36" customHeight="1" outlineLevel="6">
      <c r="A51" s="17" t="s">
        <v>77</v>
      </c>
      <c r="B51" s="18" t="s">
        <v>78</v>
      </c>
      <c r="C51" s="9">
        <f aca="true" t="shared" si="24" ref="C51:N51">SUM(C52)</f>
        <v>0</v>
      </c>
      <c r="D51" s="9">
        <f t="shared" si="24"/>
        <v>0</v>
      </c>
      <c r="E51" s="9">
        <f t="shared" si="24"/>
        <v>0</v>
      </c>
      <c r="F51" s="9">
        <f t="shared" si="24"/>
        <v>0</v>
      </c>
      <c r="G51" s="9">
        <f t="shared" si="24"/>
        <v>0</v>
      </c>
      <c r="H51" s="9">
        <f t="shared" si="24"/>
        <v>0</v>
      </c>
      <c r="I51" s="9">
        <f t="shared" si="24"/>
        <v>0</v>
      </c>
      <c r="J51" s="9">
        <f t="shared" si="24"/>
        <v>0</v>
      </c>
      <c r="K51" s="9">
        <f t="shared" si="24"/>
        <v>0</v>
      </c>
      <c r="L51" s="9">
        <f t="shared" si="24"/>
        <v>0</v>
      </c>
      <c r="M51" s="9">
        <f t="shared" si="24"/>
        <v>0</v>
      </c>
      <c r="N51" s="9">
        <f t="shared" si="24"/>
        <v>0</v>
      </c>
      <c r="O51" s="10" t="e">
        <f t="shared" si="1"/>
        <v>#DIV/0!</v>
      </c>
    </row>
    <row r="52" spans="1:15" s="1" customFormat="1" ht="36" customHeight="1" outlineLevel="6">
      <c r="A52" s="17" t="s">
        <v>79</v>
      </c>
      <c r="B52" s="18" t="s">
        <v>80</v>
      </c>
      <c r="C52" s="9">
        <f>SUM(D52:F52)</f>
        <v>0</v>
      </c>
      <c r="D52" s="9"/>
      <c r="E52" s="9"/>
      <c r="F52" s="9"/>
      <c r="G52" s="9">
        <f>SUM(H52:J52)</f>
        <v>0</v>
      </c>
      <c r="H52" s="9"/>
      <c r="I52" s="9"/>
      <c r="J52" s="9"/>
      <c r="K52" s="9">
        <f>SUM(L52:N52)</f>
        <v>0</v>
      </c>
      <c r="L52" s="9">
        <f>SUM(H52-D52)</f>
        <v>0</v>
      </c>
      <c r="M52" s="9">
        <f>SUM(I52-E52)</f>
        <v>0</v>
      </c>
      <c r="N52" s="9">
        <f>SUM(J52-F52)</f>
        <v>0</v>
      </c>
      <c r="O52" s="10" t="e">
        <f t="shared" si="1"/>
        <v>#DIV/0!</v>
      </c>
    </row>
    <row r="53" spans="1:15" s="1" customFormat="1" ht="62.25" customHeight="1" outlineLevel="2">
      <c r="A53" s="3" t="s">
        <v>81</v>
      </c>
      <c r="B53" s="4" t="s">
        <v>82</v>
      </c>
      <c r="C53" s="5">
        <f aca="true" t="shared" si="25" ref="C53:J53">SUM(C54)</f>
        <v>3335507.06</v>
      </c>
      <c r="D53" s="5">
        <f t="shared" si="25"/>
        <v>0</v>
      </c>
      <c r="E53" s="5">
        <f t="shared" si="25"/>
        <v>0</v>
      </c>
      <c r="F53" s="5">
        <f t="shared" si="25"/>
        <v>3335507.06</v>
      </c>
      <c r="G53" s="5">
        <f t="shared" si="25"/>
        <v>3463721.41</v>
      </c>
      <c r="H53" s="5">
        <f t="shared" si="25"/>
        <v>0</v>
      </c>
      <c r="I53" s="5">
        <f t="shared" si="25"/>
        <v>0</v>
      </c>
      <c r="J53" s="5">
        <f t="shared" si="25"/>
        <v>3463721.41</v>
      </c>
      <c r="K53" s="5">
        <f>SUM(K54)</f>
        <v>128214.34999999974</v>
      </c>
      <c r="L53" s="5">
        <f>SUM(L54)</f>
        <v>0</v>
      </c>
      <c r="M53" s="5">
        <f>SUM(M54)</f>
        <v>0</v>
      </c>
      <c r="N53" s="5">
        <f>SUM(N54)</f>
        <v>128214.34999999974</v>
      </c>
      <c r="O53" s="6">
        <f t="shared" si="1"/>
        <v>103.8439238080941</v>
      </c>
    </row>
    <row r="54" spans="1:15" s="1" customFormat="1" ht="66" customHeight="1" outlineLevel="4">
      <c r="A54" s="7" t="s">
        <v>83</v>
      </c>
      <c r="B54" s="8" t="s">
        <v>84</v>
      </c>
      <c r="C54" s="9">
        <f>SUM(C55:C56)</f>
        <v>3335507.06</v>
      </c>
      <c r="D54" s="9">
        <f>SUM(D55:D56)</f>
        <v>0</v>
      </c>
      <c r="E54" s="9">
        <f>SUM(E55:E56)</f>
        <v>0</v>
      </c>
      <c r="F54" s="9">
        <f>SUM(F55:F56)</f>
        <v>3335507.06</v>
      </c>
      <c r="G54" s="9">
        <f aca="true" t="shared" si="26" ref="G54:N54">SUM(G55:G56)</f>
        <v>3463721.41</v>
      </c>
      <c r="H54" s="9">
        <f t="shared" si="26"/>
        <v>0</v>
      </c>
      <c r="I54" s="9">
        <f t="shared" si="26"/>
        <v>0</v>
      </c>
      <c r="J54" s="9">
        <f t="shared" si="26"/>
        <v>3463721.41</v>
      </c>
      <c r="K54" s="9">
        <f t="shared" si="26"/>
        <v>128214.34999999974</v>
      </c>
      <c r="L54" s="9">
        <f t="shared" si="26"/>
        <v>0</v>
      </c>
      <c r="M54" s="9">
        <f t="shared" si="26"/>
        <v>0</v>
      </c>
      <c r="N54" s="9">
        <f t="shared" si="26"/>
        <v>128214.34999999974</v>
      </c>
      <c r="O54" s="10">
        <f t="shared" si="1"/>
        <v>103.8439238080941</v>
      </c>
    </row>
    <row r="55" spans="1:15" s="1" customFormat="1" ht="50.25" customHeight="1" outlineLevel="6">
      <c r="A55" s="7" t="s">
        <v>85</v>
      </c>
      <c r="B55" s="8" t="s">
        <v>86</v>
      </c>
      <c r="C55" s="9">
        <f>SUM(D55:F55)</f>
        <v>748752.4</v>
      </c>
      <c r="D55" s="9"/>
      <c r="E55" s="9"/>
      <c r="F55" s="9">
        <v>748752.4</v>
      </c>
      <c r="G55" s="9">
        <f>SUM(H55:J55)</f>
        <v>851471.8</v>
      </c>
      <c r="H55" s="9"/>
      <c r="I55" s="9"/>
      <c r="J55" s="9">
        <v>851471.8</v>
      </c>
      <c r="K55" s="9">
        <f>SUM(L55:N55)</f>
        <v>102719.40000000002</v>
      </c>
      <c r="L55" s="9">
        <f aca="true" t="shared" si="27" ref="L55:N56">SUM(H55-D55)</f>
        <v>0</v>
      </c>
      <c r="M55" s="9">
        <f t="shared" si="27"/>
        <v>0</v>
      </c>
      <c r="N55" s="9">
        <f t="shared" si="27"/>
        <v>102719.40000000002</v>
      </c>
      <c r="O55" s="10">
        <f t="shared" si="1"/>
        <v>113.71874066780956</v>
      </c>
    </row>
    <row r="56" spans="1:15" s="1" customFormat="1" ht="63" customHeight="1" outlineLevel="6">
      <c r="A56" s="7" t="s">
        <v>87</v>
      </c>
      <c r="B56" s="8" t="s">
        <v>88</v>
      </c>
      <c r="C56" s="9">
        <f>SUM(D56:F56)</f>
        <v>2586754.66</v>
      </c>
      <c r="D56" s="9"/>
      <c r="E56" s="9"/>
      <c r="F56" s="9">
        <v>2586754.66</v>
      </c>
      <c r="G56" s="9">
        <f>SUM(H56:J56)</f>
        <v>2612249.61</v>
      </c>
      <c r="H56" s="9"/>
      <c r="I56" s="9"/>
      <c r="J56" s="9">
        <v>2612249.61</v>
      </c>
      <c r="K56" s="9">
        <f>SUM(L56:N56)</f>
        <v>25494.94999999972</v>
      </c>
      <c r="L56" s="9">
        <f t="shared" si="27"/>
        <v>0</v>
      </c>
      <c r="M56" s="9">
        <f t="shared" si="27"/>
        <v>0</v>
      </c>
      <c r="N56" s="9">
        <f t="shared" si="27"/>
        <v>25494.94999999972</v>
      </c>
      <c r="O56" s="10">
        <f t="shared" si="1"/>
        <v>100.98559598226451</v>
      </c>
    </row>
    <row r="57" spans="1:15" s="1" customFormat="1" ht="66.75" customHeight="1" outlineLevel="2">
      <c r="A57" s="3" t="s">
        <v>91</v>
      </c>
      <c r="B57" s="4" t="s">
        <v>92</v>
      </c>
      <c r="C57" s="5">
        <f>SUM(C58)</f>
        <v>704036.76</v>
      </c>
      <c r="D57" s="5">
        <f aca="true" t="shared" si="28" ref="D57:N58">SUM(D58)</f>
        <v>0</v>
      </c>
      <c r="E57" s="5">
        <f t="shared" si="28"/>
        <v>0</v>
      </c>
      <c r="F57" s="5">
        <f t="shared" si="28"/>
        <v>704036.76</v>
      </c>
      <c r="G57" s="5">
        <f>SUM(G58)</f>
        <v>783100.67</v>
      </c>
      <c r="H57" s="5">
        <f t="shared" si="28"/>
        <v>0</v>
      </c>
      <c r="I57" s="5">
        <f t="shared" si="28"/>
        <v>0</v>
      </c>
      <c r="J57" s="5">
        <f t="shared" si="28"/>
        <v>783100.67</v>
      </c>
      <c r="K57" s="5">
        <f>SUM(K58)</f>
        <v>79063.91000000003</v>
      </c>
      <c r="L57" s="5">
        <f t="shared" si="28"/>
        <v>0</v>
      </c>
      <c r="M57" s="5">
        <f t="shared" si="28"/>
        <v>0</v>
      </c>
      <c r="N57" s="5">
        <f t="shared" si="28"/>
        <v>79063.91000000003</v>
      </c>
      <c r="O57" s="6">
        <f t="shared" si="1"/>
        <v>111.23008264511643</v>
      </c>
    </row>
    <row r="58" spans="1:15" s="1" customFormat="1" ht="50.25" customHeight="1" outlineLevel="4">
      <c r="A58" s="7" t="s">
        <v>93</v>
      </c>
      <c r="B58" s="8" t="s">
        <v>94</v>
      </c>
      <c r="C58" s="9">
        <f>SUM(C59)</f>
        <v>704036.76</v>
      </c>
      <c r="D58" s="9">
        <f t="shared" si="28"/>
        <v>0</v>
      </c>
      <c r="E58" s="9">
        <f t="shared" si="28"/>
        <v>0</v>
      </c>
      <c r="F58" s="9">
        <f t="shared" si="28"/>
        <v>704036.76</v>
      </c>
      <c r="G58" s="9">
        <f>SUM(G59)</f>
        <v>783100.67</v>
      </c>
      <c r="H58" s="9">
        <f t="shared" si="28"/>
        <v>0</v>
      </c>
      <c r="I58" s="9">
        <f t="shared" si="28"/>
        <v>0</v>
      </c>
      <c r="J58" s="9">
        <f t="shared" si="28"/>
        <v>783100.67</v>
      </c>
      <c r="K58" s="9">
        <f>SUM(K59)</f>
        <v>79063.91000000003</v>
      </c>
      <c r="L58" s="9">
        <f t="shared" si="28"/>
        <v>0</v>
      </c>
      <c r="M58" s="9">
        <f t="shared" si="28"/>
        <v>0</v>
      </c>
      <c r="N58" s="9">
        <f t="shared" si="28"/>
        <v>79063.91000000003</v>
      </c>
      <c r="O58" s="10">
        <f t="shared" si="1"/>
        <v>111.23008264511643</v>
      </c>
    </row>
    <row r="59" spans="1:15" s="1" customFormat="1" ht="18.75" customHeight="1" outlineLevel="6">
      <c r="A59" s="7" t="s">
        <v>95</v>
      </c>
      <c r="B59" s="8" t="s">
        <v>96</v>
      </c>
      <c r="C59" s="9">
        <f>SUM(D59:F59)</f>
        <v>704036.76</v>
      </c>
      <c r="D59" s="9"/>
      <c r="E59" s="9"/>
      <c r="F59" s="9">
        <v>704036.76</v>
      </c>
      <c r="G59" s="9">
        <f>SUM(H59:J59)</f>
        <v>783100.67</v>
      </c>
      <c r="H59" s="9"/>
      <c r="I59" s="9"/>
      <c r="J59" s="9">
        <v>783100.67</v>
      </c>
      <c r="K59" s="9">
        <f>SUM(L59:N59)</f>
        <v>79063.91000000003</v>
      </c>
      <c r="L59" s="9">
        <f>SUM(H59-D59)</f>
        <v>0</v>
      </c>
      <c r="M59" s="9">
        <f>SUM(I59-E59)</f>
        <v>0</v>
      </c>
      <c r="N59" s="9">
        <f>SUM(J59-F59)</f>
        <v>79063.91000000003</v>
      </c>
      <c r="O59" s="10">
        <f t="shared" si="1"/>
        <v>111.23008264511643</v>
      </c>
    </row>
    <row r="60" spans="1:15" s="1" customFormat="1" ht="18.75" customHeight="1" outlineLevel="6">
      <c r="A60" s="32" t="s">
        <v>89</v>
      </c>
      <c r="B60" s="33" t="s">
        <v>278</v>
      </c>
      <c r="C60" s="5">
        <f>SUM(D60:F60)</f>
        <v>78346</v>
      </c>
      <c r="D60" s="5">
        <f aca="true" t="shared" si="29" ref="D60:F61">SUM(D61)</f>
        <v>0</v>
      </c>
      <c r="E60" s="5">
        <f t="shared" si="29"/>
        <v>0</v>
      </c>
      <c r="F60" s="5">
        <f t="shared" si="29"/>
        <v>78346</v>
      </c>
      <c r="G60" s="5">
        <f>SUM(H60:J60)</f>
        <v>41820</v>
      </c>
      <c r="H60" s="5">
        <f aca="true" t="shared" si="30" ref="H60:J61">SUM(H61)</f>
        <v>0</v>
      </c>
      <c r="I60" s="5">
        <f t="shared" si="30"/>
        <v>0</v>
      </c>
      <c r="J60" s="5">
        <f t="shared" si="30"/>
        <v>41820</v>
      </c>
      <c r="K60" s="5">
        <f>SUM(L60:N60)</f>
        <v>-36526</v>
      </c>
      <c r="L60" s="5">
        <f aca="true" t="shared" si="31" ref="L60:N61">SUM(L61)</f>
        <v>0</v>
      </c>
      <c r="M60" s="5">
        <f t="shared" si="31"/>
        <v>0</v>
      </c>
      <c r="N60" s="5">
        <f t="shared" si="31"/>
        <v>-36526</v>
      </c>
      <c r="O60" s="6">
        <f t="shared" si="1"/>
        <v>53.37860260893983</v>
      </c>
    </row>
    <row r="61" spans="1:15" s="1" customFormat="1" ht="18.75" customHeight="1" outlineLevel="6">
      <c r="A61" s="32" t="s">
        <v>90</v>
      </c>
      <c r="B61" s="33" t="s">
        <v>279</v>
      </c>
      <c r="C61" s="5">
        <f>SUM(D61:F61)</f>
        <v>78346</v>
      </c>
      <c r="D61" s="5">
        <f t="shared" si="29"/>
        <v>0</v>
      </c>
      <c r="E61" s="5">
        <f t="shared" si="29"/>
        <v>0</v>
      </c>
      <c r="F61" s="5">
        <f t="shared" si="29"/>
        <v>78346</v>
      </c>
      <c r="G61" s="5">
        <f>SUM(H61:J61)</f>
        <v>41820</v>
      </c>
      <c r="H61" s="5">
        <f t="shared" si="30"/>
        <v>0</v>
      </c>
      <c r="I61" s="5">
        <f t="shared" si="30"/>
        <v>0</v>
      </c>
      <c r="J61" s="5">
        <f t="shared" si="30"/>
        <v>41820</v>
      </c>
      <c r="K61" s="5">
        <f>SUM(L61:N61)</f>
        <v>-36526</v>
      </c>
      <c r="L61" s="5">
        <f t="shared" si="31"/>
        <v>0</v>
      </c>
      <c r="M61" s="5">
        <f t="shared" si="31"/>
        <v>0</v>
      </c>
      <c r="N61" s="5">
        <f t="shared" si="31"/>
        <v>-36526</v>
      </c>
      <c r="O61" s="6">
        <f t="shared" si="1"/>
        <v>53.37860260893983</v>
      </c>
    </row>
    <row r="62" spans="1:15" s="1" customFormat="1" ht="18.75" customHeight="1" outlineLevel="6">
      <c r="A62" s="30" t="s">
        <v>280</v>
      </c>
      <c r="B62" s="31" t="s">
        <v>281</v>
      </c>
      <c r="C62" s="9">
        <f>SUM(D62:F62)</f>
        <v>78346</v>
      </c>
      <c r="D62" s="9"/>
      <c r="E62" s="9"/>
      <c r="F62" s="9">
        <v>78346</v>
      </c>
      <c r="G62" s="9">
        <f>SUM(H62:J62)</f>
        <v>41820</v>
      </c>
      <c r="H62" s="9"/>
      <c r="I62" s="9"/>
      <c r="J62" s="9">
        <v>41820</v>
      </c>
      <c r="K62" s="9">
        <f>SUM(L62:N62)</f>
        <v>-36526</v>
      </c>
      <c r="L62" s="9">
        <f>SUM(H62-D62)</f>
        <v>0</v>
      </c>
      <c r="M62" s="9">
        <f>SUM(I62-E62)</f>
        <v>0</v>
      </c>
      <c r="N62" s="9">
        <f>SUM(J62-F62)</f>
        <v>-36526</v>
      </c>
      <c r="O62" s="10">
        <f t="shared" si="1"/>
        <v>53.37860260893983</v>
      </c>
    </row>
    <row r="63" spans="1:15" s="1" customFormat="1" ht="112.5" customHeight="1" outlineLevel="1">
      <c r="A63" s="3" t="s">
        <v>97</v>
      </c>
      <c r="B63" s="4" t="s">
        <v>98</v>
      </c>
      <c r="C63" s="5">
        <f>SUM(C64+C67)</f>
        <v>40643.55</v>
      </c>
      <c r="D63" s="5">
        <f>SUM(D64+D67)</f>
        <v>0</v>
      </c>
      <c r="E63" s="5">
        <f>SUM(E64+E67)</f>
        <v>0</v>
      </c>
      <c r="F63" s="5">
        <f>SUM(F64+F67)</f>
        <v>40643.55</v>
      </c>
      <c r="G63" s="5">
        <f aca="true" t="shared" si="32" ref="G63:N63">SUM(G64+G67)</f>
        <v>141302.05</v>
      </c>
      <c r="H63" s="5">
        <f t="shared" si="32"/>
        <v>0</v>
      </c>
      <c r="I63" s="5">
        <f t="shared" si="32"/>
        <v>0</v>
      </c>
      <c r="J63" s="5">
        <f t="shared" si="32"/>
        <v>141302.05</v>
      </c>
      <c r="K63" s="5">
        <f t="shared" si="32"/>
        <v>100658.5</v>
      </c>
      <c r="L63" s="5">
        <f t="shared" si="32"/>
        <v>0</v>
      </c>
      <c r="M63" s="5">
        <f t="shared" si="32"/>
        <v>0</v>
      </c>
      <c r="N63" s="5">
        <f t="shared" si="32"/>
        <v>100658.5</v>
      </c>
      <c r="O63" s="6">
        <f t="shared" si="1"/>
        <v>347.66168309608776</v>
      </c>
    </row>
    <row r="64" spans="1:15" s="1" customFormat="1" ht="33.75" customHeight="1" outlineLevel="2">
      <c r="A64" s="3" t="s">
        <v>99</v>
      </c>
      <c r="B64" s="4" t="s">
        <v>100</v>
      </c>
      <c r="C64" s="5">
        <f>SUM(C65)</f>
        <v>27495.05</v>
      </c>
      <c r="D64" s="5">
        <f aca="true" t="shared" si="33" ref="D64:N65">SUM(D65)</f>
        <v>0</v>
      </c>
      <c r="E64" s="5">
        <f t="shared" si="33"/>
        <v>0</v>
      </c>
      <c r="F64" s="5">
        <f t="shared" si="33"/>
        <v>27495.05</v>
      </c>
      <c r="G64" s="5">
        <f>SUM(G65)</f>
        <v>28487.25</v>
      </c>
      <c r="H64" s="5">
        <f t="shared" si="33"/>
        <v>0</v>
      </c>
      <c r="I64" s="5">
        <f t="shared" si="33"/>
        <v>0</v>
      </c>
      <c r="J64" s="5">
        <f t="shared" si="33"/>
        <v>28487.25</v>
      </c>
      <c r="K64" s="5">
        <f>SUM(K65)</f>
        <v>992.2000000000007</v>
      </c>
      <c r="L64" s="5">
        <f t="shared" si="33"/>
        <v>0</v>
      </c>
      <c r="M64" s="5">
        <f t="shared" si="33"/>
        <v>0</v>
      </c>
      <c r="N64" s="5">
        <f t="shared" si="33"/>
        <v>992.2000000000007</v>
      </c>
      <c r="O64" s="6">
        <f t="shared" si="1"/>
        <v>103.60864955692024</v>
      </c>
    </row>
    <row r="65" spans="1:15" s="1" customFormat="1" ht="66" customHeight="1" outlineLevel="4">
      <c r="A65" s="17" t="s">
        <v>101</v>
      </c>
      <c r="B65" s="18" t="s">
        <v>102</v>
      </c>
      <c r="C65" s="9">
        <f>SUM(C66)</f>
        <v>27495.05</v>
      </c>
      <c r="D65" s="9">
        <f t="shared" si="33"/>
        <v>0</v>
      </c>
      <c r="E65" s="9">
        <f t="shared" si="33"/>
        <v>0</v>
      </c>
      <c r="F65" s="9">
        <f t="shared" si="33"/>
        <v>27495.05</v>
      </c>
      <c r="G65" s="9">
        <f>SUM(G66)</f>
        <v>28487.25</v>
      </c>
      <c r="H65" s="9">
        <f t="shared" si="33"/>
        <v>0</v>
      </c>
      <c r="I65" s="9">
        <f t="shared" si="33"/>
        <v>0</v>
      </c>
      <c r="J65" s="9">
        <f t="shared" si="33"/>
        <v>28487.25</v>
      </c>
      <c r="K65" s="9">
        <f>SUM(K66)</f>
        <v>992.2000000000007</v>
      </c>
      <c r="L65" s="9">
        <f t="shared" si="33"/>
        <v>0</v>
      </c>
      <c r="M65" s="9">
        <f t="shared" si="33"/>
        <v>0</v>
      </c>
      <c r="N65" s="9">
        <f t="shared" si="33"/>
        <v>992.2000000000007</v>
      </c>
      <c r="O65" s="10">
        <f t="shared" si="1"/>
        <v>103.60864955692024</v>
      </c>
    </row>
    <row r="66" spans="1:15" s="1" customFormat="1" ht="34.5" customHeight="1" outlineLevel="6">
      <c r="A66" s="17" t="s">
        <v>103</v>
      </c>
      <c r="B66" s="19" t="s">
        <v>104</v>
      </c>
      <c r="C66" s="9">
        <f>SUM(D66:F66)</f>
        <v>27495.05</v>
      </c>
      <c r="D66" s="9"/>
      <c r="E66" s="9"/>
      <c r="F66" s="9">
        <v>27495.05</v>
      </c>
      <c r="G66" s="9">
        <f>SUM(H66:J66)</f>
        <v>28487.25</v>
      </c>
      <c r="H66" s="9"/>
      <c r="I66" s="9"/>
      <c r="J66" s="9">
        <v>28487.25</v>
      </c>
      <c r="K66" s="9">
        <f>SUM(L66:N66)</f>
        <v>992.2000000000007</v>
      </c>
      <c r="L66" s="9">
        <f>SUM(H66-D66)</f>
        <v>0</v>
      </c>
      <c r="M66" s="9">
        <f>SUM(I66-E66)</f>
        <v>0</v>
      </c>
      <c r="N66" s="9">
        <f>SUM(J66-F66)</f>
        <v>992.2000000000007</v>
      </c>
      <c r="O66" s="10">
        <f t="shared" si="1"/>
        <v>103.60864955692024</v>
      </c>
    </row>
    <row r="67" spans="1:15" s="1" customFormat="1" ht="36.75" customHeight="1" outlineLevel="6">
      <c r="A67" s="32" t="s">
        <v>338</v>
      </c>
      <c r="B67" s="14" t="s">
        <v>335</v>
      </c>
      <c r="C67" s="5">
        <f aca="true" t="shared" si="34" ref="C67:N67">SUM(C68)</f>
        <v>13148.5</v>
      </c>
      <c r="D67" s="5">
        <f t="shared" si="34"/>
        <v>0</v>
      </c>
      <c r="E67" s="5">
        <f t="shared" si="34"/>
        <v>0</v>
      </c>
      <c r="F67" s="5">
        <f t="shared" si="34"/>
        <v>13148.5</v>
      </c>
      <c r="G67" s="5">
        <f t="shared" si="34"/>
        <v>112814.8</v>
      </c>
      <c r="H67" s="5">
        <f t="shared" si="34"/>
        <v>0</v>
      </c>
      <c r="I67" s="5">
        <f t="shared" si="34"/>
        <v>0</v>
      </c>
      <c r="J67" s="5">
        <f t="shared" si="34"/>
        <v>112814.8</v>
      </c>
      <c r="K67" s="5">
        <f t="shared" si="34"/>
        <v>99666.3</v>
      </c>
      <c r="L67" s="5">
        <f t="shared" si="34"/>
        <v>0</v>
      </c>
      <c r="M67" s="5">
        <f t="shared" si="34"/>
        <v>0</v>
      </c>
      <c r="N67" s="5">
        <f t="shared" si="34"/>
        <v>99666.3</v>
      </c>
      <c r="O67" s="10">
        <f t="shared" si="1"/>
        <v>858.0050956382858</v>
      </c>
    </row>
    <row r="68" spans="1:15" s="1" customFormat="1" ht="36" customHeight="1" outlineLevel="6">
      <c r="A68" s="32" t="s">
        <v>339</v>
      </c>
      <c r="B68" s="11" t="s">
        <v>336</v>
      </c>
      <c r="C68" s="9">
        <f>SUM(C69:C69)</f>
        <v>13148.5</v>
      </c>
      <c r="D68" s="9">
        <f>SUM(D69:D69)</f>
        <v>0</v>
      </c>
      <c r="E68" s="9">
        <f>SUM(E69:E69)</f>
        <v>0</v>
      </c>
      <c r="F68" s="9">
        <f>SUM(F69:F69)</f>
        <v>13148.5</v>
      </c>
      <c r="G68" s="9">
        <f>SUM(G69:G69)</f>
        <v>112814.8</v>
      </c>
      <c r="H68" s="9">
        <f>SUM(H69:H69)</f>
        <v>0</v>
      </c>
      <c r="I68" s="9">
        <f>SUM(I69:I69)</f>
        <v>0</v>
      </c>
      <c r="J68" s="9">
        <f>SUM(J69:J69)</f>
        <v>112814.8</v>
      </c>
      <c r="K68" s="9">
        <f>SUM(K69:K69)</f>
        <v>99666.3</v>
      </c>
      <c r="L68" s="9">
        <f>SUM(L69:L69)</f>
        <v>0</v>
      </c>
      <c r="M68" s="9">
        <f>SUM(M69:M69)</f>
        <v>0</v>
      </c>
      <c r="N68" s="9">
        <f>SUM(N69:N69)</f>
        <v>99666.3</v>
      </c>
      <c r="O68" s="10">
        <f t="shared" si="1"/>
        <v>858.0050956382858</v>
      </c>
    </row>
    <row r="69" spans="1:15" s="1" customFormat="1" ht="36.75" customHeight="1" outlineLevel="6">
      <c r="A69" s="30" t="s">
        <v>340</v>
      </c>
      <c r="B69" s="11" t="s">
        <v>337</v>
      </c>
      <c r="C69" s="9">
        <f>SUM(D69:F69)</f>
        <v>13148.5</v>
      </c>
      <c r="D69" s="9"/>
      <c r="E69" s="9"/>
      <c r="F69" s="9">
        <v>13148.5</v>
      </c>
      <c r="G69" s="9">
        <f>SUM(H69:J69)</f>
        <v>112814.8</v>
      </c>
      <c r="H69" s="9"/>
      <c r="I69" s="9"/>
      <c r="J69" s="9">
        <v>112814.8</v>
      </c>
      <c r="K69" s="9">
        <f>SUM(L69:N69)</f>
        <v>99666.3</v>
      </c>
      <c r="L69" s="9">
        <f>SUM(H69-D69)</f>
        <v>0</v>
      </c>
      <c r="M69" s="9">
        <f>SUM(I69-E69)</f>
        <v>0</v>
      </c>
      <c r="N69" s="9">
        <f>SUM(J69-F69)</f>
        <v>99666.3</v>
      </c>
      <c r="O69" s="10">
        <f t="shared" si="1"/>
        <v>858.0050956382858</v>
      </c>
    </row>
    <row r="70" spans="1:15" s="1" customFormat="1" ht="80.25" customHeight="1" outlineLevel="6">
      <c r="A70" s="32" t="s">
        <v>282</v>
      </c>
      <c r="B70" s="33" t="s">
        <v>283</v>
      </c>
      <c r="C70" s="5">
        <f>SUM(D70:F70)</f>
        <v>8100</v>
      </c>
      <c r="D70" s="5">
        <f aca="true" t="shared" si="35" ref="D70:F72">SUM(D71)</f>
        <v>0</v>
      </c>
      <c r="E70" s="5">
        <f t="shared" si="35"/>
        <v>0</v>
      </c>
      <c r="F70" s="5">
        <f t="shared" si="35"/>
        <v>8100</v>
      </c>
      <c r="G70" s="5">
        <f>SUM(H70:J70)</f>
        <v>8100</v>
      </c>
      <c r="H70" s="5">
        <f aca="true" t="shared" si="36" ref="H70:J72">SUM(H71)</f>
        <v>0</v>
      </c>
      <c r="I70" s="5">
        <f t="shared" si="36"/>
        <v>0</v>
      </c>
      <c r="J70" s="5">
        <f t="shared" si="36"/>
        <v>8100</v>
      </c>
      <c r="K70" s="5">
        <f>SUM(L70:N70)</f>
        <v>0</v>
      </c>
      <c r="L70" s="5">
        <f aca="true" t="shared" si="37" ref="L70:N72">SUM(L71)</f>
        <v>0</v>
      </c>
      <c r="M70" s="5">
        <f t="shared" si="37"/>
        <v>0</v>
      </c>
      <c r="N70" s="5">
        <f t="shared" si="37"/>
        <v>0</v>
      </c>
      <c r="O70" s="6">
        <f t="shared" si="1"/>
        <v>100</v>
      </c>
    </row>
    <row r="71" spans="1:15" s="1" customFormat="1" ht="51" customHeight="1" outlineLevel="6">
      <c r="A71" s="32" t="s">
        <v>284</v>
      </c>
      <c r="B71" s="33" t="s">
        <v>285</v>
      </c>
      <c r="C71" s="5">
        <f>SUM(D71:F71)</f>
        <v>8100</v>
      </c>
      <c r="D71" s="5">
        <f t="shared" si="35"/>
        <v>0</v>
      </c>
      <c r="E71" s="5">
        <f t="shared" si="35"/>
        <v>0</v>
      </c>
      <c r="F71" s="5">
        <f t="shared" si="35"/>
        <v>8100</v>
      </c>
      <c r="G71" s="5">
        <f>SUM(H71:J71)</f>
        <v>8100</v>
      </c>
      <c r="H71" s="5">
        <f t="shared" si="36"/>
        <v>0</v>
      </c>
      <c r="I71" s="5">
        <f t="shared" si="36"/>
        <v>0</v>
      </c>
      <c r="J71" s="5">
        <f t="shared" si="36"/>
        <v>8100</v>
      </c>
      <c r="K71" s="5">
        <f>SUM(L71:N71)</f>
        <v>0</v>
      </c>
      <c r="L71" s="5">
        <f t="shared" si="37"/>
        <v>0</v>
      </c>
      <c r="M71" s="5">
        <f t="shared" si="37"/>
        <v>0</v>
      </c>
      <c r="N71" s="5">
        <f t="shared" si="37"/>
        <v>0</v>
      </c>
      <c r="O71" s="6">
        <f t="shared" si="1"/>
        <v>100</v>
      </c>
    </row>
    <row r="72" spans="1:15" s="1" customFormat="1" ht="51" customHeight="1" outlineLevel="6">
      <c r="A72" s="32" t="s">
        <v>286</v>
      </c>
      <c r="B72" s="33" t="s">
        <v>287</v>
      </c>
      <c r="C72" s="5">
        <f>SUM(D72:F72)</f>
        <v>8100</v>
      </c>
      <c r="D72" s="5">
        <f t="shared" si="35"/>
        <v>0</v>
      </c>
      <c r="E72" s="5">
        <f t="shared" si="35"/>
        <v>0</v>
      </c>
      <c r="F72" s="5">
        <f t="shared" si="35"/>
        <v>8100</v>
      </c>
      <c r="G72" s="5">
        <f>SUM(H72:J72)</f>
        <v>8100</v>
      </c>
      <c r="H72" s="5">
        <f t="shared" si="36"/>
        <v>0</v>
      </c>
      <c r="I72" s="5">
        <f t="shared" si="36"/>
        <v>0</v>
      </c>
      <c r="J72" s="5">
        <f t="shared" si="36"/>
        <v>8100</v>
      </c>
      <c r="K72" s="5">
        <f>SUM(L72:N72)</f>
        <v>0</v>
      </c>
      <c r="L72" s="5">
        <f t="shared" si="37"/>
        <v>0</v>
      </c>
      <c r="M72" s="5">
        <f t="shared" si="37"/>
        <v>0</v>
      </c>
      <c r="N72" s="5">
        <f t="shared" si="37"/>
        <v>0</v>
      </c>
      <c r="O72" s="6">
        <f t="shared" si="1"/>
        <v>100</v>
      </c>
    </row>
    <row r="73" spans="1:15" s="1" customFormat="1" ht="51" customHeight="1" outlineLevel="6">
      <c r="A73" s="30" t="s">
        <v>288</v>
      </c>
      <c r="B73" s="31" t="s">
        <v>289</v>
      </c>
      <c r="C73" s="9">
        <f>SUM(D73:F73)</f>
        <v>8100</v>
      </c>
      <c r="D73" s="9"/>
      <c r="E73" s="9"/>
      <c r="F73" s="9">
        <v>8100</v>
      </c>
      <c r="G73" s="9">
        <f>SUM(H73:J73)</f>
        <v>8100</v>
      </c>
      <c r="H73" s="9"/>
      <c r="I73" s="9"/>
      <c r="J73" s="9">
        <v>8100</v>
      </c>
      <c r="K73" s="9">
        <f>SUM(L73:N73)</f>
        <v>0</v>
      </c>
      <c r="L73" s="9">
        <f>SUM(H73-D73)</f>
        <v>0</v>
      </c>
      <c r="M73" s="9">
        <f>SUM(I73-E73)</f>
        <v>0</v>
      </c>
      <c r="N73" s="9">
        <f>SUM(J73-F73)</f>
        <v>0</v>
      </c>
      <c r="O73" s="10">
        <f t="shared" si="1"/>
        <v>100</v>
      </c>
    </row>
    <row r="74" spans="1:15" s="1" customFormat="1" ht="63" outlineLevel="6">
      <c r="A74" s="32" t="s">
        <v>341</v>
      </c>
      <c r="B74" s="33" t="s">
        <v>342</v>
      </c>
      <c r="C74" s="5">
        <f>SUM(C75+C79)</f>
        <v>26020.23</v>
      </c>
      <c r="D74" s="5">
        <f aca="true" t="shared" si="38" ref="D74:N74">SUM(D75+D79)</f>
        <v>0</v>
      </c>
      <c r="E74" s="5">
        <f t="shared" si="38"/>
        <v>0</v>
      </c>
      <c r="F74" s="5">
        <f t="shared" si="38"/>
        <v>26020.23</v>
      </c>
      <c r="G74" s="5">
        <f t="shared" si="38"/>
        <v>24665.52</v>
      </c>
      <c r="H74" s="5">
        <f t="shared" si="38"/>
        <v>0</v>
      </c>
      <c r="I74" s="5">
        <f t="shared" si="38"/>
        <v>0</v>
      </c>
      <c r="J74" s="5">
        <f t="shared" si="38"/>
        <v>24665.52</v>
      </c>
      <c r="K74" s="5">
        <f t="shared" si="38"/>
        <v>-1354.7099999999991</v>
      </c>
      <c r="L74" s="5">
        <f t="shared" si="38"/>
        <v>0</v>
      </c>
      <c r="M74" s="5">
        <f t="shared" si="38"/>
        <v>0</v>
      </c>
      <c r="N74" s="5">
        <f t="shared" si="38"/>
        <v>-1354.7099999999991</v>
      </c>
      <c r="O74" s="6">
        <f t="shared" si="1"/>
        <v>94.79362788107562</v>
      </c>
    </row>
    <row r="75" spans="1:15" s="1" customFormat="1" ht="31.5" outlineLevel="6">
      <c r="A75" s="32" t="s">
        <v>343</v>
      </c>
      <c r="B75" s="33" t="s">
        <v>344</v>
      </c>
      <c r="C75" s="5">
        <f>SUM(C76)</f>
        <v>18020.23</v>
      </c>
      <c r="D75" s="5">
        <f aca="true" t="shared" si="39" ref="D75:N75">SUM(D76)</f>
        <v>0</v>
      </c>
      <c r="E75" s="5">
        <f t="shared" si="39"/>
        <v>0</v>
      </c>
      <c r="F75" s="5">
        <f t="shared" si="39"/>
        <v>18020.23</v>
      </c>
      <c r="G75" s="5">
        <f t="shared" si="39"/>
        <v>24665.52</v>
      </c>
      <c r="H75" s="5">
        <f t="shared" si="39"/>
        <v>0</v>
      </c>
      <c r="I75" s="5">
        <f t="shared" si="39"/>
        <v>0</v>
      </c>
      <c r="J75" s="5">
        <f t="shared" si="39"/>
        <v>24665.52</v>
      </c>
      <c r="K75" s="5">
        <f t="shared" si="39"/>
        <v>6645.290000000001</v>
      </c>
      <c r="L75" s="5">
        <f t="shared" si="39"/>
        <v>0</v>
      </c>
      <c r="M75" s="5">
        <f t="shared" si="39"/>
        <v>0</v>
      </c>
      <c r="N75" s="5">
        <f t="shared" si="39"/>
        <v>6645.290000000001</v>
      </c>
      <c r="O75" s="6">
        <f t="shared" si="1"/>
        <v>136.8768323156808</v>
      </c>
    </row>
    <row r="76" spans="1:15" s="1" customFormat="1" ht="47.25" outlineLevel="6">
      <c r="A76" s="32" t="s">
        <v>345</v>
      </c>
      <c r="B76" s="33" t="s">
        <v>346</v>
      </c>
      <c r="C76" s="5">
        <f>SUM(C77:C78)</f>
        <v>18020.23</v>
      </c>
      <c r="D76" s="5">
        <f aca="true" t="shared" si="40" ref="D76:N76">SUM(D77:D78)</f>
        <v>0</v>
      </c>
      <c r="E76" s="5">
        <f t="shared" si="40"/>
        <v>0</v>
      </c>
      <c r="F76" s="5">
        <f t="shared" si="40"/>
        <v>18020.23</v>
      </c>
      <c r="G76" s="5">
        <f t="shared" si="40"/>
        <v>24665.52</v>
      </c>
      <c r="H76" s="5">
        <f t="shared" si="40"/>
        <v>0</v>
      </c>
      <c r="I76" s="5">
        <f t="shared" si="40"/>
        <v>0</v>
      </c>
      <c r="J76" s="5">
        <f t="shared" si="40"/>
        <v>24665.52</v>
      </c>
      <c r="K76" s="5">
        <f t="shared" si="40"/>
        <v>6645.290000000001</v>
      </c>
      <c r="L76" s="5">
        <f t="shared" si="40"/>
        <v>0</v>
      </c>
      <c r="M76" s="5">
        <f t="shared" si="40"/>
        <v>0</v>
      </c>
      <c r="N76" s="5">
        <f t="shared" si="40"/>
        <v>6645.290000000001</v>
      </c>
      <c r="O76" s="6">
        <f t="shared" si="1"/>
        <v>136.8768323156808</v>
      </c>
    </row>
    <row r="77" spans="1:15" s="1" customFormat="1" ht="31.5" outlineLevel="6">
      <c r="A77" s="30" t="s">
        <v>347</v>
      </c>
      <c r="B77" s="31" t="s">
        <v>364</v>
      </c>
      <c r="C77" s="9">
        <f>SUM(D77:F77)</f>
        <v>7000</v>
      </c>
      <c r="D77" s="9"/>
      <c r="E77" s="9"/>
      <c r="F77" s="9">
        <v>7000</v>
      </c>
      <c r="G77" s="9">
        <f>SUM(H77:J77)</f>
        <v>0</v>
      </c>
      <c r="H77" s="9"/>
      <c r="I77" s="9"/>
      <c r="J77" s="9"/>
      <c r="K77" s="9">
        <f>SUM(L77:N77)</f>
        <v>-7000</v>
      </c>
      <c r="L77" s="9">
        <f>SUM(H77-D77)</f>
        <v>0</v>
      </c>
      <c r="M77" s="9">
        <f>SUM(I77-E77)</f>
        <v>0</v>
      </c>
      <c r="N77" s="9">
        <f>SUM(J77-F77)</f>
        <v>-7000</v>
      </c>
      <c r="O77" s="10">
        <f t="shared" si="1"/>
        <v>0</v>
      </c>
    </row>
    <row r="78" spans="1:15" s="1" customFormat="1" ht="31.5" outlineLevel="6">
      <c r="A78" s="30" t="s">
        <v>347</v>
      </c>
      <c r="B78" s="31" t="s">
        <v>348</v>
      </c>
      <c r="C78" s="9">
        <f>SUM(D78:F78)</f>
        <v>11020.23</v>
      </c>
      <c r="D78" s="9"/>
      <c r="E78" s="9"/>
      <c r="F78" s="9">
        <v>11020.23</v>
      </c>
      <c r="G78" s="9">
        <f>SUM(H78:J78)</f>
        <v>24665.52</v>
      </c>
      <c r="H78" s="9"/>
      <c r="I78" s="9"/>
      <c r="J78" s="9">
        <v>24665.52</v>
      </c>
      <c r="K78" s="9">
        <f>SUM(L78:N78)</f>
        <v>13645.29</v>
      </c>
      <c r="L78" s="9">
        <f>SUM(H78-D78)</f>
        <v>0</v>
      </c>
      <c r="M78" s="9">
        <f>SUM(I78-E78)</f>
        <v>0</v>
      </c>
      <c r="N78" s="9">
        <f>SUM(J78-F78)</f>
        <v>13645.29</v>
      </c>
      <c r="O78" s="10">
        <f t="shared" si="1"/>
        <v>223.82037398493497</v>
      </c>
    </row>
    <row r="79" spans="1:15" s="1" customFormat="1" ht="63" outlineLevel="6">
      <c r="A79" s="32" t="s">
        <v>371</v>
      </c>
      <c r="B79" s="33" t="s">
        <v>372</v>
      </c>
      <c r="C79" s="5">
        <f>SUM(C80)</f>
        <v>8000</v>
      </c>
      <c r="D79" s="5">
        <f aca="true" t="shared" si="41" ref="D79:N80">SUM(D80)</f>
        <v>0</v>
      </c>
      <c r="E79" s="5">
        <f t="shared" si="41"/>
        <v>0</v>
      </c>
      <c r="F79" s="5">
        <f t="shared" si="41"/>
        <v>8000</v>
      </c>
      <c r="G79" s="5">
        <f t="shared" si="41"/>
        <v>0</v>
      </c>
      <c r="H79" s="5">
        <f t="shared" si="41"/>
        <v>0</v>
      </c>
      <c r="I79" s="5">
        <f t="shared" si="41"/>
        <v>0</v>
      </c>
      <c r="J79" s="5">
        <f t="shared" si="41"/>
        <v>0</v>
      </c>
      <c r="K79" s="5">
        <f t="shared" si="41"/>
        <v>-8000</v>
      </c>
      <c r="L79" s="5">
        <f t="shared" si="41"/>
        <v>0</v>
      </c>
      <c r="M79" s="5">
        <f t="shared" si="41"/>
        <v>0</v>
      </c>
      <c r="N79" s="5">
        <f t="shared" si="41"/>
        <v>-8000</v>
      </c>
      <c r="O79" s="6">
        <f t="shared" si="1"/>
        <v>0</v>
      </c>
    </row>
    <row r="80" spans="1:15" s="1" customFormat="1" ht="47.25" outlineLevel="6">
      <c r="A80" s="32" t="s">
        <v>373</v>
      </c>
      <c r="B80" s="33" t="s">
        <v>374</v>
      </c>
      <c r="C80" s="5">
        <f>SUM(C81)</f>
        <v>8000</v>
      </c>
      <c r="D80" s="5">
        <f t="shared" si="41"/>
        <v>0</v>
      </c>
      <c r="E80" s="5">
        <f t="shared" si="41"/>
        <v>0</v>
      </c>
      <c r="F80" s="5">
        <f t="shared" si="41"/>
        <v>8000</v>
      </c>
      <c r="G80" s="5">
        <f t="shared" si="41"/>
        <v>0</v>
      </c>
      <c r="H80" s="5">
        <f t="shared" si="41"/>
        <v>0</v>
      </c>
      <c r="I80" s="5">
        <f t="shared" si="41"/>
        <v>0</v>
      </c>
      <c r="J80" s="5">
        <f t="shared" si="41"/>
        <v>0</v>
      </c>
      <c r="K80" s="5">
        <f t="shared" si="41"/>
        <v>-8000</v>
      </c>
      <c r="L80" s="5">
        <f t="shared" si="41"/>
        <v>0</v>
      </c>
      <c r="M80" s="5">
        <f t="shared" si="41"/>
        <v>0</v>
      </c>
      <c r="N80" s="5">
        <f t="shared" si="41"/>
        <v>-8000</v>
      </c>
      <c r="O80" s="6">
        <f t="shared" si="1"/>
        <v>0</v>
      </c>
    </row>
    <row r="81" spans="1:15" s="1" customFormat="1" ht="31.5" outlineLevel="6">
      <c r="A81" s="30" t="s">
        <v>375</v>
      </c>
      <c r="B81" s="31" t="s">
        <v>376</v>
      </c>
      <c r="C81" s="9">
        <f>SUM(D81:F81)</f>
        <v>8000</v>
      </c>
      <c r="D81" s="9"/>
      <c r="E81" s="9"/>
      <c r="F81" s="9">
        <v>8000</v>
      </c>
      <c r="G81" s="9">
        <f>SUM(H81:J81)</f>
        <v>0</v>
      </c>
      <c r="H81" s="9"/>
      <c r="I81" s="9"/>
      <c r="J81" s="9"/>
      <c r="K81" s="9">
        <f>SUM(L81:N81)</f>
        <v>-8000</v>
      </c>
      <c r="L81" s="9">
        <f>SUM(H81-D81)</f>
        <v>0</v>
      </c>
      <c r="M81" s="9">
        <f>SUM(I81-E81)</f>
        <v>0</v>
      </c>
      <c r="N81" s="9">
        <f>SUM(J81-F81)</f>
        <v>-8000</v>
      </c>
      <c r="O81" s="10">
        <f t="shared" si="1"/>
        <v>0</v>
      </c>
    </row>
    <row r="82" spans="1:15" s="1" customFormat="1" ht="66" customHeight="1" outlineLevel="1">
      <c r="A82" s="3" t="s">
        <v>105</v>
      </c>
      <c r="B82" s="4" t="s">
        <v>106</v>
      </c>
      <c r="C82" s="5">
        <f>SUM(C83)</f>
        <v>1307572.4</v>
      </c>
      <c r="D82" s="5">
        <f aca="true" t="shared" si="42" ref="D82:N83">SUM(D83)</f>
        <v>0</v>
      </c>
      <c r="E82" s="5">
        <f t="shared" si="42"/>
        <v>0</v>
      </c>
      <c r="F82" s="5">
        <f t="shared" si="42"/>
        <v>1307572.4</v>
      </c>
      <c r="G82" s="5">
        <f>SUM(G83)</f>
        <v>1463521.75</v>
      </c>
      <c r="H82" s="5">
        <f t="shared" si="42"/>
        <v>0</v>
      </c>
      <c r="I82" s="5">
        <f t="shared" si="42"/>
        <v>0</v>
      </c>
      <c r="J82" s="5">
        <f t="shared" si="42"/>
        <v>1463521.75</v>
      </c>
      <c r="K82" s="5">
        <f>SUM(K83)</f>
        <v>155949.35</v>
      </c>
      <c r="L82" s="5">
        <f t="shared" si="42"/>
        <v>0</v>
      </c>
      <c r="M82" s="5">
        <f t="shared" si="42"/>
        <v>0</v>
      </c>
      <c r="N82" s="5">
        <f t="shared" si="42"/>
        <v>155949.35</v>
      </c>
      <c r="O82" s="6">
        <f t="shared" si="1"/>
        <v>111.92663213142156</v>
      </c>
    </row>
    <row r="83" spans="1:15" s="1" customFormat="1" ht="64.5" customHeight="1" outlineLevel="2">
      <c r="A83" s="3" t="s">
        <v>107</v>
      </c>
      <c r="B83" s="4" t="s">
        <v>108</v>
      </c>
      <c r="C83" s="5">
        <f>SUM(C84)</f>
        <v>1307572.4</v>
      </c>
      <c r="D83" s="5">
        <f t="shared" si="42"/>
        <v>0</v>
      </c>
      <c r="E83" s="5">
        <f t="shared" si="42"/>
        <v>0</v>
      </c>
      <c r="F83" s="5">
        <f t="shared" si="42"/>
        <v>1307572.4</v>
      </c>
      <c r="G83" s="5">
        <f>SUM(G84)</f>
        <v>1463521.75</v>
      </c>
      <c r="H83" s="5">
        <f t="shared" si="42"/>
        <v>0</v>
      </c>
      <c r="I83" s="5">
        <f t="shared" si="42"/>
        <v>0</v>
      </c>
      <c r="J83" s="5">
        <f t="shared" si="42"/>
        <v>1463521.75</v>
      </c>
      <c r="K83" s="5">
        <f>SUM(K84)</f>
        <v>155949.35</v>
      </c>
      <c r="L83" s="5">
        <f t="shared" si="42"/>
        <v>0</v>
      </c>
      <c r="M83" s="5">
        <f t="shared" si="42"/>
        <v>0</v>
      </c>
      <c r="N83" s="5">
        <f t="shared" si="42"/>
        <v>155949.35</v>
      </c>
      <c r="O83" s="6">
        <f t="shared" si="1"/>
        <v>111.92663213142156</v>
      </c>
    </row>
    <row r="84" spans="1:15" s="1" customFormat="1" ht="64.5" customHeight="1" outlineLevel="4">
      <c r="A84" s="7" t="s">
        <v>109</v>
      </c>
      <c r="B84" s="8" t="s">
        <v>110</v>
      </c>
      <c r="C84" s="9">
        <f>SUM(C85:C86)</f>
        <v>1307572.4</v>
      </c>
      <c r="D84" s="9">
        <f>SUM(D85:D86)</f>
        <v>0</v>
      </c>
      <c r="E84" s="9">
        <f>SUM(E85:E86)</f>
        <v>0</v>
      </c>
      <c r="F84" s="9">
        <f>SUM(F85:F86)</f>
        <v>1307572.4</v>
      </c>
      <c r="G84" s="9">
        <f aca="true" t="shared" si="43" ref="G84:N84">SUM(G85:G86)</f>
        <v>1463521.75</v>
      </c>
      <c r="H84" s="9">
        <f t="shared" si="43"/>
        <v>0</v>
      </c>
      <c r="I84" s="9">
        <f t="shared" si="43"/>
        <v>0</v>
      </c>
      <c r="J84" s="9">
        <f t="shared" si="43"/>
        <v>1463521.75</v>
      </c>
      <c r="K84" s="9">
        <f t="shared" si="43"/>
        <v>155949.35</v>
      </c>
      <c r="L84" s="9">
        <f t="shared" si="43"/>
        <v>0</v>
      </c>
      <c r="M84" s="9">
        <f t="shared" si="43"/>
        <v>0</v>
      </c>
      <c r="N84" s="9">
        <f t="shared" si="43"/>
        <v>155949.35</v>
      </c>
      <c r="O84" s="10">
        <f t="shared" si="1"/>
        <v>111.92663213142156</v>
      </c>
    </row>
    <row r="85" spans="1:15" s="1" customFormat="1" ht="50.25" customHeight="1" outlineLevel="6">
      <c r="A85" s="7" t="s">
        <v>111</v>
      </c>
      <c r="B85" s="8" t="s">
        <v>112</v>
      </c>
      <c r="C85" s="9">
        <f>SUM(D85:F85)</f>
        <v>1255000</v>
      </c>
      <c r="D85" s="9"/>
      <c r="E85" s="9"/>
      <c r="F85" s="9">
        <v>1255000</v>
      </c>
      <c r="G85" s="9">
        <f>SUM(H85:J85)</f>
        <v>1386222</v>
      </c>
      <c r="H85" s="9"/>
      <c r="I85" s="9"/>
      <c r="J85" s="9">
        <v>1386222</v>
      </c>
      <c r="K85" s="9">
        <f>SUM(L85:N85)</f>
        <v>131222</v>
      </c>
      <c r="L85" s="9">
        <f aca="true" t="shared" si="44" ref="L85:N86">SUM(H85-D85)</f>
        <v>0</v>
      </c>
      <c r="M85" s="9">
        <f t="shared" si="44"/>
        <v>0</v>
      </c>
      <c r="N85" s="9">
        <f t="shared" si="44"/>
        <v>131222</v>
      </c>
      <c r="O85" s="10">
        <f t="shared" si="1"/>
        <v>110.45593625498007</v>
      </c>
    </row>
    <row r="86" spans="1:15" s="1" customFormat="1" ht="114" customHeight="1" outlineLevel="6">
      <c r="A86" s="7" t="s">
        <v>113</v>
      </c>
      <c r="B86" s="8" t="s">
        <v>114</v>
      </c>
      <c r="C86" s="9">
        <f>SUM(D86:F86)</f>
        <v>52572.4</v>
      </c>
      <c r="D86" s="9"/>
      <c r="E86" s="9"/>
      <c r="F86" s="9">
        <v>52572.4</v>
      </c>
      <c r="G86" s="9">
        <f>SUM(H86:J86)</f>
        <v>77299.75</v>
      </c>
      <c r="H86" s="9"/>
      <c r="I86" s="9"/>
      <c r="J86" s="9">
        <v>77299.75</v>
      </c>
      <c r="K86" s="9">
        <f>SUM(L86:N86)</f>
        <v>24727.35</v>
      </c>
      <c r="L86" s="9">
        <f t="shared" si="44"/>
        <v>0</v>
      </c>
      <c r="M86" s="9">
        <f t="shared" si="44"/>
        <v>0</v>
      </c>
      <c r="N86" s="9">
        <f t="shared" si="44"/>
        <v>24727.35</v>
      </c>
      <c r="O86" s="10">
        <f t="shared" si="1"/>
        <v>147.03485098644916</v>
      </c>
    </row>
    <row r="87" spans="1:15" s="1" customFormat="1" ht="48.75" customHeight="1" outlineLevel="1">
      <c r="A87" s="3" t="s">
        <v>115</v>
      </c>
      <c r="B87" s="4" t="s">
        <v>116</v>
      </c>
      <c r="C87" s="5">
        <f>SUM(C88+C94)</f>
        <v>319906.7</v>
      </c>
      <c r="D87" s="5">
        <f>SUM(D88+D94)</f>
        <v>0</v>
      </c>
      <c r="E87" s="5">
        <f>SUM(E88+E94)</f>
        <v>148475.7</v>
      </c>
      <c r="F87" s="5">
        <f>SUM(F88+F94)</f>
        <v>171431</v>
      </c>
      <c r="G87" s="5">
        <f aca="true" t="shared" si="45" ref="G87:N87">SUM(G88+G94)</f>
        <v>366451.91</v>
      </c>
      <c r="H87" s="5">
        <f t="shared" si="45"/>
        <v>0</v>
      </c>
      <c r="I87" s="5">
        <f t="shared" si="45"/>
        <v>197410.11</v>
      </c>
      <c r="J87" s="5">
        <f t="shared" si="45"/>
        <v>169041.8</v>
      </c>
      <c r="K87" s="5">
        <f t="shared" si="45"/>
        <v>46545.20999999998</v>
      </c>
      <c r="L87" s="5">
        <f t="shared" si="45"/>
        <v>0</v>
      </c>
      <c r="M87" s="5">
        <f t="shared" si="45"/>
        <v>48934.409999999974</v>
      </c>
      <c r="N87" s="5">
        <f t="shared" si="45"/>
        <v>-2389.199999999997</v>
      </c>
      <c r="O87" s="6">
        <f t="shared" si="1"/>
        <v>114.54962024865374</v>
      </c>
    </row>
    <row r="88" spans="1:15" s="1" customFormat="1" ht="48" customHeight="1" outlineLevel="2">
      <c r="A88" s="3" t="s">
        <v>117</v>
      </c>
      <c r="B88" s="4" t="s">
        <v>118</v>
      </c>
      <c r="C88" s="5">
        <f>SUM(C89+C91)</f>
        <v>148475.7</v>
      </c>
      <c r="D88" s="5">
        <f>SUM(D89+D91)</f>
        <v>0</v>
      </c>
      <c r="E88" s="5">
        <f>SUM(E89+E91)</f>
        <v>148475.7</v>
      </c>
      <c r="F88" s="5">
        <f>SUM(F89+F91)</f>
        <v>0</v>
      </c>
      <c r="G88" s="5">
        <f aca="true" t="shared" si="46" ref="G88:N88">SUM(G89+G91)</f>
        <v>201410.11</v>
      </c>
      <c r="H88" s="5">
        <f t="shared" si="46"/>
        <v>0</v>
      </c>
      <c r="I88" s="5">
        <f t="shared" si="46"/>
        <v>197410.11</v>
      </c>
      <c r="J88" s="5">
        <f t="shared" si="46"/>
        <v>4000</v>
      </c>
      <c r="K88" s="5">
        <f t="shared" si="46"/>
        <v>52934.409999999974</v>
      </c>
      <c r="L88" s="5">
        <f t="shared" si="46"/>
        <v>0</v>
      </c>
      <c r="M88" s="5">
        <f t="shared" si="46"/>
        <v>48934.409999999974</v>
      </c>
      <c r="N88" s="5">
        <f t="shared" si="46"/>
        <v>4000</v>
      </c>
      <c r="O88" s="6">
        <f t="shared" si="1"/>
        <v>135.65190128755074</v>
      </c>
    </row>
    <row r="89" spans="1:15" s="1" customFormat="1" ht="31.5" customHeight="1" outlineLevel="4">
      <c r="A89" s="7" t="s">
        <v>119</v>
      </c>
      <c r="B89" s="8" t="s">
        <v>120</v>
      </c>
      <c r="C89" s="9">
        <f aca="true" t="shared" si="47" ref="C89:J89">SUM(C90:C90)</f>
        <v>0</v>
      </c>
      <c r="D89" s="9">
        <f t="shared" si="47"/>
        <v>0</v>
      </c>
      <c r="E89" s="9">
        <f t="shared" si="47"/>
        <v>0</v>
      </c>
      <c r="F89" s="9">
        <f t="shared" si="47"/>
        <v>0</v>
      </c>
      <c r="G89" s="9">
        <f t="shared" si="47"/>
        <v>4000</v>
      </c>
      <c r="H89" s="9">
        <f t="shared" si="47"/>
        <v>0</v>
      </c>
      <c r="I89" s="9">
        <f t="shared" si="47"/>
        <v>0</v>
      </c>
      <c r="J89" s="9">
        <f t="shared" si="47"/>
        <v>4000</v>
      </c>
      <c r="K89" s="9">
        <f>SUM(K90:K90)</f>
        <v>4000</v>
      </c>
      <c r="L89" s="9">
        <f>SUM(L90:L90)</f>
        <v>0</v>
      </c>
      <c r="M89" s="9">
        <f>SUM(M90:M90)</f>
        <v>0</v>
      </c>
      <c r="N89" s="9">
        <f>SUM(N90:N90)</f>
        <v>4000</v>
      </c>
      <c r="O89" s="10" t="e">
        <f t="shared" si="1"/>
        <v>#DIV/0!</v>
      </c>
    </row>
    <row r="90" spans="1:15" s="1" customFormat="1" ht="47.25" customHeight="1" outlineLevel="6">
      <c r="A90" s="7" t="s">
        <v>121</v>
      </c>
      <c r="B90" s="8" t="s">
        <v>122</v>
      </c>
      <c r="C90" s="9">
        <f>SUM(D90:F90)</f>
        <v>0</v>
      </c>
      <c r="D90" s="9"/>
      <c r="E90" s="9"/>
      <c r="F90" s="9"/>
      <c r="G90" s="9">
        <f>SUM(H90:J90)</f>
        <v>4000</v>
      </c>
      <c r="H90" s="9"/>
      <c r="I90" s="9"/>
      <c r="J90" s="9">
        <v>4000</v>
      </c>
      <c r="K90" s="9">
        <f>SUM(L90:N90)</f>
        <v>4000</v>
      </c>
      <c r="L90" s="9">
        <f>SUM(H90-D90)</f>
        <v>0</v>
      </c>
      <c r="M90" s="9">
        <f>SUM(I90-E90)</f>
        <v>0</v>
      </c>
      <c r="N90" s="9">
        <f>SUM(J90-F90)</f>
        <v>4000</v>
      </c>
      <c r="O90" s="10" t="e">
        <f t="shared" si="1"/>
        <v>#DIV/0!</v>
      </c>
    </row>
    <row r="91" spans="1:15" s="1" customFormat="1" ht="48.75" customHeight="1" outlineLevel="4">
      <c r="A91" s="7" t="s">
        <v>123</v>
      </c>
      <c r="B91" s="8" t="s">
        <v>124</v>
      </c>
      <c r="C91" s="9">
        <f>SUM(C92:C93)</f>
        <v>148475.7</v>
      </c>
      <c r="D91" s="9">
        <f>SUM(D92:D93)</f>
        <v>0</v>
      </c>
      <c r="E91" s="9">
        <f>SUM(E92:E93)</f>
        <v>148475.7</v>
      </c>
      <c r="F91" s="9">
        <f>SUM(F92:F93)</f>
        <v>0</v>
      </c>
      <c r="G91" s="9">
        <f aca="true" t="shared" si="48" ref="G91:N91">SUM(G92:G93)</f>
        <v>197410.11</v>
      </c>
      <c r="H91" s="9">
        <f t="shared" si="48"/>
        <v>0</v>
      </c>
      <c r="I91" s="9">
        <f t="shared" si="48"/>
        <v>197410.11</v>
      </c>
      <c r="J91" s="9">
        <f t="shared" si="48"/>
        <v>0</v>
      </c>
      <c r="K91" s="9">
        <f t="shared" si="48"/>
        <v>48934.409999999974</v>
      </c>
      <c r="L91" s="9">
        <f t="shared" si="48"/>
        <v>0</v>
      </c>
      <c r="M91" s="9">
        <f t="shared" si="48"/>
        <v>48934.409999999974</v>
      </c>
      <c r="N91" s="9">
        <f t="shared" si="48"/>
        <v>0</v>
      </c>
      <c r="O91" s="10">
        <f t="shared" si="1"/>
        <v>132.95785775046016</v>
      </c>
    </row>
    <row r="92" spans="1:15" s="1" customFormat="1" ht="48.75" customHeight="1" outlineLevel="4">
      <c r="A92" s="7" t="s">
        <v>121</v>
      </c>
      <c r="B92" s="11" t="s">
        <v>125</v>
      </c>
      <c r="C92" s="9">
        <f>SUM(D92:F92)</f>
        <v>0</v>
      </c>
      <c r="D92" s="9"/>
      <c r="E92" s="9"/>
      <c r="F92" s="9"/>
      <c r="G92" s="9">
        <f>SUM(H92:J92)</f>
        <v>0</v>
      </c>
      <c r="H92" s="9"/>
      <c r="I92" s="9"/>
      <c r="J92" s="9"/>
      <c r="K92" s="9">
        <f>SUM(L92:N92)</f>
        <v>0</v>
      </c>
      <c r="L92" s="9">
        <f aca="true" t="shared" si="49" ref="L92:N93">SUM(H92-D92)</f>
        <v>0</v>
      </c>
      <c r="M92" s="9">
        <f t="shared" si="49"/>
        <v>0</v>
      </c>
      <c r="N92" s="9">
        <f t="shared" si="49"/>
        <v>0</v>
      </c>
      <c r="O92" s="10" t="e">
        <f t="shared" si="1"/>
        <v>#DIV/0!</v>
      </c>
    </row>
    <row r="93" spans="1:15" s="1" customFormat="1" ht="63" customHeight="1" outlineLevel="6">
      <c r="A93" s="7" t="s">
        <v>126</v>
      </c>
      <c r="B93" s="8" t="s">
        <v>127</v>
      </c>
      <c r="C93" s="9">
        <f>SUM(D93:F93)</f>
        <v>148475.7</v>
      </c>
      <c r="D93" s="9"/>
      <c r="E93" s="9">
        <v>148475.7</v>
      </c>
      <c r="F93" s="9"/>
      <c r="G93" s="9">
        <f>SUM(H93:J93)</f>
        <v>197410.11</v>
      </c>
      <c r="H93" s="9"/>
      <c r="I93" s="9">
        <v>197410.11</v>
      </c>
      <c r="J93" s="9"/>
      <c r="K93" s="9">
        <f>SUM(L93:N93)</f>
        <v>48934.409999999974</v>
      </c>
      <c r="L93" s="9">
        <f t="shared" si="49"/>
        <v>0</v>
      </c>
      <c r="M93" s="9">
        <f t="shared" si="49"/>
        <v>48934.409999999974</v>
      </c>
      <c r="N93" s="9">
        <f t="shared" si="49"/>
        <v>0</v>
      </c>
      <c r="O93" s="10">
        <f t="shared" si="1"/>
        <v>132.95785775046016</v>
      </c>
    </row>
    <row r="94" spans="1:15" s="1" customFormat="1" ht="67.5" customHeight="1" outlineLevel="2">
      <c r="A94" s="3" t="s">
        <v>128</v>
      </c>
      <c r="B94" s="4" t="s">
        <v>129</v>
      </c>
      <c r="C94" s="5">
        <f aca="true" t="shared" si="50" ref="C94:J94">SUM(C95)</f>
        <v>171431</v>
      </c>
      <c r="D94" s="5">
        <f t="shared" si="50"/>
        <v>0</v>
      </c>
      <c r="E94" s="5">
        <f t="shared" si="50"/>
        <v>0</v>
      </c>
      <c r="F94" s="5">
        <f t="shared" si="50"/>
        <v>171431</v>
      </c>
      <c r="G94" s="5">
        <f t="shared" si="50"/>
        <v>165041.8</v>
      </c>
      <c r="H94" s="5">
        <f t="shared" si="50"/>
        <v>0</v>
      </c>
      <c r="I94" s="5">
        <f t="shared" si="50"/>
        <v>0</v>
      </c>
      <c r="J94" s="5">
        <f t="shared" si="50"/>
        <v>165041.8</v>
      </c>
      <c r="K94" s="5">
        <f>SUM(K95)</f>
        <v>-6389.199999999997</v>
      </c>
      <c r="L94" s="5">
        <f>SUM(L95)</f>
        <v>0</v>
      </c>
      <c r="M94" s="5">
        <f>SUM(M95)</f>
        <v>0</v>
      </c>
      <c r="N94" s="5">
        <f>SUM(N95)</f>
        <v>-6389.199999999997</v>
      </c>
      <c r="O94" s="6">
        <f t="shared" si="1"/>
        <v>96.27301946555757</v>
      </c>
    </row>
    <row r="95" spans="1:15" s="1" customFormat="1" ht="49.5" customHeight="1" outlineLevel="4">
      <c r="A95" s="7" t="s">
        <v>130</v>
      </c>
      <c r="B95" s="8" t="s">
        <v>131</v>
      </c>
      <c r="C95" s="9">
        <f>SUM(C96:C100)</f>
        <v>171431</v>
      </c>
      <c r="D95" s="9">
        <f>SUM(D96:D100)</f>
        <v>0</v>
      </c>
      <c r="E95" s="9">
        <f>SUM(E96:E100)</f>
        <v>0</v>
      </c>
      <c r="F95" s="9">
        <f>SUM(F96:F100)</f>
        <v>171431</v>
      </c>
      <c r="G95" s="9">
        <f aca="true" t="shared" si="51" ref="G95:N95">SUM(G96:G100)</f>
        <v>165041.8</v>
      </c>
      <c r="H95" s="9">
        <f t="shared" si="51"/>
        <v>0</v>
      </c>
      <c r="I95" s="9">
        <f t="shared" si="51"/>
        <v>0</v>
      </c>
      <c r="J95" s="9">
        <f t="shared" si="51"/>
        <v>165041.8</v>
      </c>
      <c r="K95" s="9">
        <f t="shared" si="51"/>
        <v>-6389.199999999997</v>
      </c>
      <c r="L95" s="9">
        <f t="shared" si="51"/>
        <v>0</v>
      </c>
      <c r="M95" s="9">
        <f t="shared" si="51"/>
        <v>0</v>
      </c>
      <c r="N95" s="9">
        <f t="shared" si="51"/>
        <v>-6389.199999999997</v>
      </c>
      <c r="O95" s="10">
        <f t="shared" si="1"/>
        <v>96.27301946555757</v>
      </c>
    </row>
    <row r="96" spans="1:15" s="1" customFormat="1" ht="49.5" customHeight="1" outlineLevel="4">
      <c r="A96" s="7" t="s">
        <v>132</v>
      </c>
      <c r="B96" s="11" t="s">
        <v>133</v>
      </c>
      <c r="C96" s="9">
        <f>SUM(D96:F96)</f>
        <v>0</v>
      </c>
      <c r="D96" s="9"/>
      <c r="E96" s="9"/>
      <c r="F96" s="9"/>
      <c r="G96" s="9">
        <f>SUM(H96:J96)</f>
        <v>0</v>
      </c>
      <c r="H96" s="9"/>
      <c r="I96" s="9"/>
      <c r="J96" s="9"/>
      <c r="K96" s="9">
        <f>SUM(L96:N96)</f>
        <v>0</v>
      </c>
      <c r="L96" s="9">
        <f aca="true" t="shared" si="52" ref="L96:N100">SUM(H96-D96)</f>
        <v>0</v>
      </c>
      <c r="M96" s="9">
        <f t="shared" si="52"/>
        <v>0</v>
      </c>
      <c r="N96" s="9">
        <f t="shared" si="52"/>
        <v>0</v>
      </c>
      <c r="O96" s="10" t="e">
        <f t="shared" si="1"/>
        <v>#DIV/0!</v>
      </c>
    </row>
    <row r="97" spans="1:15" s="1" customFormat="1" ht="79.5" customHeight="1" outlineLevel="6">
      <c r="A97" s="7" t="s">
        <v>134</v>
      </c>
      <c r="B97" s="8" t="s">
        <v>135</v>
      </c>
      <c r="C97" s="9">
        <f>SUM(D97:F97)</f>
        <v>25500</v>
      </c>
      <c r="D97" s="9"/>
      <c r="E97" s="9"/>
      <c r="F97" s="9">
        <v>25500</v>
      </c>
      <c r="G97" s="9">
        <f>SUM(H97:J97)</f>
        <v>18000</v>
      </c>
      <c r="H97" s="9"/>
      <c r="I97" s="9"/>
      <c r="J97" s="9">
        <v>18000</v>
      </c>
      <c r="K97" s="9">
        <f>SUM(L97:N97)</f>
        <v>-7500</v>
      </c>
      <c r="L97" s="9">
        <f t="shared" si="52"/>
        <v>0</v>
      </c>
      <c r="M97" s="9">
        <f t="shared" si="52"/>
        <v>0</v>
      </c>
      <c r="N97" s="9">
        <f t="shared" si="52"/>
        <v>-7500</v>
      </c>
      <c r="O97" s="10">
        <f>SUM(G97/C97)*100</f>
        <v>70.58823529411765</v>
      </c>
    </row>
    <row r="98" spans="1:15" s="1" customFormat="1" ht="79.5" customHeight="1" outlineLevel="6">
      <c r="A98" s="30" t="s">
        <v>316</v>
      </c>
      <c r="B98" s="31" t="s">
        <v>317</v>
      </c>
      <c r="C98" s="9">
        <f>SUM(D98:F98)</f>
        <v>0</v>
      </c>
      <c r="D98" s="9"/>
      <c r="E98" s="9"/>
      <c r="F98" s="9"/>
      <c r="G98" s="9">
        <f>SUM(H98:J98)</f>
        <v>10000</v>
      </c>
      <c r="H98" s="9"/>
      <c r="I98" s="9"/>
      <c r="J98" s="9">
        <v>10000</v>
      </c>
      <c r="K98" s="9">
        <f>SUM(L98:N98)</f>
        <v>10000</v>
      </c>
      <c r="L98" s="9">
        <f t="shared" si="52"/>
        <v>0</v>
      </c>
      <c r="M98" s="9">
        <f t="shared" si="52"/>
        <v>0</v>
      </c>
      <c r="N98" s="9">
        <f t="shared" si="52"/>
        <v>10000</v>
      </c>
      <c r="O98" s="10" t="e">
        <f>SUM(G98/C98)*100</f>
        <v>#DIV/0!</v>
      </c>
    </row>
    <row r="99" spans="1:15" s="1" customFormat="1" ht="112.5" customHeight="1" outlineLevel="6">
      <c r="A99" s="7" t="s">
        <v>136</v>
      </c>
      <c r="B99" s="11" t="s">
        <v>137</v>
      </c>
      <c r="C99" s="9">
        <f>SUM(D99:F99)</f>
        <v>30000</v>
      </c>
      <c r="D99" s="9"/>
      <c r="E99" s="9"/>
      <c r="F99" s="9">
        <v>30000</v>
      </c>
      <c r="G99" s="9">
        <f>SUM(H99:J99)</f>
        <v>30000</v>
      </c>
      <c r="H99" s="9"/>
      <c r="I99" s="9"/>
      <c r="J99" s="9">
        <v>30000</v>
      </c>
      <c r="K99" s="9">
        <f>SUM(L99:N99)</f>
        <v>0</v>
      </c>
      <c r="L99" s="9">
        <f t="shared" si="52"/>
        <v>0</v>
      </c>
      <c r="M99" s="9">
        <f t="shared" si="52"/>
        <v>0</v>
      </c>
      <c r="N99" s="9">
        <f t="shared" si="52"/>
        <v>0</v>
      </c>
      <c r="O99" s="10">
        <f>SUM(G99/C99)*100</f>
        <v>100</v>
      </c>
    </row>
    <row r="100" spans="1:15" s="1" customFormat="1" ht="69" customHeight="1" outlineLevel="6">
      <c r="A100" s="17" t="s">
        <v>138</v>
      </c>
      <c r="B100" s="18" t="s">
        <v>139</v>
      </c>
      <c r="C100" s="9">
        <f>SUM(D100:F100)</f>
        <v>115931</v>
      </c>
      <c r="D100" s="9"/>
      <c r="E100" s="9"/>
      <c r="F100" s="9">
        <v>115931</v>
      </c>
      <c r="G100" s="9">
        <f>SUM(H100:J100)</f>
        <v>107041.8</v>
      </c>
      <c r="H100" s="9"/>
      <c r="I100" s="9"/>
      <c r="J100" s="9">
        <v>107041.8</v>
      </c>
      <c r="K100" s="9">
        <f>SUM(L100:N100)</f>
        <v>-8889.199999999997</v>
      </c>
      <c r="L100" s="9">
        <f t="shared" si="52"/>
        <v>0</v>
      </c>
      <c r="M100" s="9">
        <f t="shared" si="52"/>
        <v>0</v>
      </c>
      <c r="N100" s="9">
        <f t="shared" si="52"/>
        <v>-8889.199999999997</v>
      </c>
      <c r="O100" s="10">
        <f>SUM(G100/C100)*100</f>
        <v>92.33233561342523</v>
      </c>
    </row>
    <row r="101" spans="1:15" s="1" customFormat="1" ht="65.25" customHeight="1" outlineLevel="1">
      <c r="A101" s="3" t="s">
        <v>140</v>
      </c>
      <c r="B101" s="4" t="s">
        <v>141</v>
      </c>
      <c r="C101" s="5">
        <f aca="true" t="shared" si="53" ref="C101:N101">SUM(C102)</f>
        <v>1107334.34</v>
      </c>
      <c r="D101" s="5">
        <f t="shared" si="53"/>
        <v>0</v>
      </c>
      <c r="E101" s="5">
        <f t="shared" si="53"/>
        <v>65003</v>
      </c>
      <c r="F101" s="5">
        <f t="shared" si="53"/>
        <v>1042331.3400000001</v>
      </c>
      <c r="G101" s="5">
        <f t="shared" si="53"/>
        <v>1256971.85</v>
      </c>
      <c r="H101" s="5">
        <f t="shared" si="53"/>
        <v>0</v>
      </c>
      <c r="I101" s="5">
        <f t="shared" si="53"/>
        <v>368553.43</v>
      </c>
      <c r="J101" s="5">
        <f t="shared" si="53"/>
        <v>888418.42</v>
      </c>
      <c r="K101" s="5">
        <f t="shared" si="53"/>
        <v>149637.51</v>
      </c>
      <c r="L101" s="5">
        <f t="shared" si="53"/>
        <v>0</v>
      </c>
      <c r="M101" s="5">
        <f t="shared" si="53"/>
        <v>303550.43</v>
      </c>
      <c r="N101" s="5">
        <f t="shared" si="53"/>
        <v>-153912.92000000004</v>
      </c>
      <c r="O101" s="6">
        <f t="shared" si="1"/>
        <v>113.5133089072267</v>
      </c>
    </row>
    <row r="102" spans="1:15" s="1" customFormat="1" ht="110.25" customHeight="1" outlineLevel="2">
      <c r="A102" s="3" t="s">
        <v>142</v>
      </c>
      <c r="B102" s="4" t="s">
        <v>143</v>
      </c>
      <c r="C102" s="5">
        <f>SUM(C103)</f>
        <v>1107334.34</v>
      </c>
      <c r="D102" s="5">
        <f aca="true" t="shared" si="54" ref="D102:J102">SUM(D103)</f>
        <v>0</v>
      </c>
      <c r="E102" s="5">
        <f t="shared" si="54"/>
        <v>65003</v>
      </c>
      <c r="F102" s="5">
        <f t="shared" si="54"/>
        <v>1042331.3400000001</v>
      </c>
      <c r="G102" s="5">
        <f t="shared" si="54"/>
        <v>1256971.85</v>
      </c>
      <c r="H102" s="5">
        <f t="shared" si="54"/>
        <v>0</v>
      </c>
      <c r="I102" s="5">
        <f t="shared" si="54"/>
        <v>368553.43</v>
      </c>
      <c r="J102" s="5">
        <f t="shared" si="54"/>
        <v>888418.42</v>
      </c>
      <c r="K102" s="5">
        <f>SUM(K103)</f>
        <v>149637.51</v>
      </c>
      <c r="L102" s="5">
        <f>SUM(L103)</f>
        <v>0</v>
      </c>
      <c r="M102" s="5">
        <f>SUM(M103)</f>
        <v>303550.43</v>
      </c>
      <c r="N102" s="5">
        <f>SUM(N103)</f>
        <v>-153912.92000000004</v>
      </c>
      <c r="O102" s="6">
        <f t="shared" si="1"/>
        <v>113.5133089072267</v>
      </c>
    </row>
    <row r="103" spans="1:15" s="1" customFormat="1" ht="31.5" customHeight="1" outlineLevel="4">
      <c r="A103" s="7" t="s">
        <v>144</v>
      </c>
      <c r="B103" s="8" t="s">
        <v>145</v>
      </c>
      <c r="C103" s="9">
        <f>SUM(C104:C107)</f>
        <v>1107334.34</v>
      </c>
      <c r="D103" s="9">
        <f aca="true" t="shared" si="55" ref="D103:N103">SUM(D104:D107)</f>
        <v>0</v>
      </c>
      <c r="E103" s="9">
        <f t="shared" si="55"/>
        <v>65003</v>
      </c>
      <c r="F103" s="9">
        <f t="shared" si="55"/>
        <v>1042331.3400000001</v>
      </c>
      <c r="G103" s="9">
        <f t="shared" si="55"/>
        <v>1256971.85</v>
      </c>
      <c r="H103" s="9">
        <f t="shared" si="55"/>
        <v>0</v>
      </c>
      <c r="I103" s="9">
        <f t="shared" si="55"/>
        <v>368553.43</v>
      </c>
      <c r="J103" s="9">
        <f t="shared" si="55"/>
        <v>888418.42</v>
      </c>
      <c r="K103" s="9">
        <f t="shared" si="55"/>
        <v>149637.51</v>
      </c>
      <c r="L103" s="9">
        <f t="shared" si="55"/>
        <v>0</v>
      </c>
      <c r="M103" s="9">
        <f t="shared" si="55"/>
        <v>303550.43</v>
      </c>
      <c r="N103" s="9">
        <f t="shared" si="55"/>
        <v>-153912.92000000004</v>
      </c>
      <c r="O103" s="10">
        <f t="shared" si="1"/>
        <v>113.5133089072267</v>
      </c>
    </row>
    <row r="104" spans="1:15" s="1" customFormat="1" ht="78.75" customHeight="1" outlineLevel="6">
      <c r="A104" s="7" t="s">
        <v>146</v>
      </c>
      <c r="B104" s="8" t="s">
        <v>147</v>
      </c>
      <c r="C104" s="9">
        <f>SUM(D104:F104)</f>
        <v>933142.16</v>
      </c>
      <c r="D104" s="9"/>
      <c r="E104" s="9"/>
      <c r="F104" s="9">
        <v>933142.16</v>
      </c>
      <c r="G104" s="9">
        <f>SUM(H104:J104)</f>
        <v>0</v>
      </c>
      <c r="H104" s="9"/>
      <c r="I104" s="9"/>
      <c r="J104" s="9"/>
      <c r="K104" s="9">
        <f>SUM(L104:N104)</f>
        <v>-933142.16</v>
      </c>
      <c r="L104" s="9">
        <f aca="true" t="shared" si="56" ref="L104:N106">SUM(H104-D104)</f>
        <v>0</v>
      </c>
      <c r="M104" s="9">
        <f t="shared" si="56"/>
        <v>0</v>
      </c>
      <c r="N104" s="9">
        <f t="shared" si="56"/>
        <v>-933142.16</v>
      </c>
      <c r="O104" s="10">
        <f t="shared" si="1"/>
        <v>0</v>
      </c>
    </row>
    <row r="105" spans="1:15" s="1" customFormat="1" ht="135" customHeight="1" outlineLevel="6">
      <c r="A105" s="7" t="s">
        <v>148</v>
      </c>
      <c r="B105" s="8" t="s">
        <v>149</v>
      </c>
      <c r="C105" s="9">
        <f>SUM(D105:F105)</f>
        <v>109189.18</v>
      </c>
      <c r="D105" s="9"/>
      <c r="E105" s="9"/>
      <c r="F105" s="9">
        <v>109189.18</v>
      </c>
      <c r="G105" s="9">
        <f>SUM(H105:J105)</f>
        <v>0</v>
      </c>
      <c r="H105" s="9"/>
      <c r="I105" s="9"/>
      <c r="J105" s="9"/>
      <c r="K105" s="9">
        <f>SUM(L105:N105)</f>
        <v>-109189.18</v>
      </c>
      <c r="L105" s="9">
        <f t="shared" si="56"/>
        <v>0</v>
      </c>
      <c r="M105" s="9">
        <f t="shared" si="56"/>
        <v>0</v>
      </c>
      <c r="N105" s="9">
        <f t="shared" si="56"/>
        <v>-109189.18</v>
      </c>
      <c r="O105" s="10">
        <f aca="true" t="shared" si="57" ref="O105:O196">SUM(G105/C105)*100</f>
        <v>0</v>
      </c>
    </row>
    <row r="106" spans="1:15" s="1" customFormat="1" ht="63.75" customHeight="1" outlineLevel="6">
      <c r="A106" s="30" t="s">
        <v>290</v>
      </c>
      <c r="B106" s="34" t="s">
        <v>291</v>
      </c>
      <c r="C106" s="9">
        <f>SUM(D106:F106)</f>
        <v>65003</v>
      </c>
      <c r="D106" s="9"/>
      <c r="E106" s="9">
        <v>65003</v>
      </c>
      <c r="F106" s="9"/>
      <c r="G106" s="9">
        <f>SUM(H106:J106)</f>
        <v>0</v>
      </c>
      <c r="H106" s="9"/>
      <c r="I106" s="9"/>
      <c r="J106" s="9"/>
      <c r="K106" s="9">
        <f>SUM(L106:N106)</f>
        <v>-65003</v>
      </c>
      <c r="L106" s="9">
        <f t="shared" si="56"/>
        <v>0</v>
      </c>
      <c r="M106" s="9">
        <f t="shared" si="56"/>
        <v>-65003</v>
      </c>
      <c r="N106" s="9">
        <f t="shared" si="56"/>
        <v>0</v>
      </c>
      <c r="O106" s="10">
        <f t="shared" si="57"/>
        <v>0</v>
      </c>
    </row>
    <row r="107" spans="1:15" s="1" customFormat="1" ht="63.75" customHeight="1" outlineLevel="6">
      <c r="A107" s="30" t="s">
        <v>290</v>
      </c>
      <c r="B107" s="34" t="s">
        <v>349</v>
      </c>
      <c r="C107" s="9">
        <f>SUM(D107:F107)</f>
        <v>0</v>
      </c>
      <c r="D107" s="9"/>
      <c r="E107" s="9"/>
      <c r="F107" s="9"/>
      <c r="G107" s="9">
        <f>SUM(H107:J107)</f>
        <v>1256971.85</v>
      </c>
      <c r="H107" s="9"/>
      <c r="I107" s="9">
        <v>368553.43</v>
      </c>
      <c r="J107" s="9">
        <v>888418.42</v>
      </c>
      <c r="K107" s="9">
        <f>SUM(L107:N107)</f>
        <v>1256971.85</v>
      </c>
      <c r="L107" s="9">
        <f>SUM(H107-D107)</f>
        <v>0</v>
      </c>
      <c r="M107" s="9">
        <f>SUM(I107-E107)</f>
        <v>368553.43</v>
      </c>
      <c r="N107" s="9">
        <f>SUM(J107-F107)</f>
        <v>888418.42</v>
      </c>
      <c r="O107" s="10" t="e">
        <f t="shared" si="57"/>
        <v>#DIV/0!</v>
      </c>
    </row>
    <row r="108" spans="1:15" s="1" customFormat="1" ht="63.75" customHeight="1" outlineLevel="1">
      <c r="A108" s="3" t="s">
        <v>150</v>
      </c>
      <c r="B108" s="4" t="s">
        <v>151</v>
      </c>
      <c r="C108" s="5">
        <f>SUM(C109+C117)</f>
        <v>1899966.77</v>
      </c>
      <c r="D108" s="5">
        <f>SUM(D109+D117)</f>
        <v>0</v>
      </c>
      <c r="E108" s="5">
        <f>SUM(E109+E117)</f>
        <v>0</v>
      </c>
      <c r="F108" s="5">
        <f>SUM(F109+F117)</f>
        <v>1899966.77</v>
      </c>
      <c r="G108" s="5">
        <f aca="true" t="shared" si="58" ref="G108:N108">SUM(G109+G117)</f>
        <v>3114964</v>
      </c>
      <c r="H108" s="5">
        <f t="shared" si="58"/>
        <v>0</v>
      </c>
      <c r="I108" s="5">
        <f t="shared" si="58"/>
        <v>0</v>
      </c>
      <c r="J108" s="5">
        <f t="shared" si="58"/>
        <v>3114964</v>
      </c>
      <c r="K108" s="5">
        <f t="shared" si="58"/>
        <v>1214997.23</v>
      </c>
      <c r="L108" s="5">
        <f t="shared" si="58"/>
        <v>0</v>
      </c>
      <c r="M108" s="5">
        <f t="shared" si="58"/>
        <v>0</v>
      </c>
      <c r="N108" s="5">
        <f t="shared" si="58"/>
        <v>1214997.23</v>
      </c>
      <c r="O108" s="6">
        <f t="shared" si="57"/>
        <v>163.94834105440697</v>
      </c>
    </row>
    <row r="109" spans="1:15" s="1" customFormat="1" ht="48" customHeight="1" outlineLevel="2">
      <c r="A109" s="3" t="s">
        <v>152</v>
      </c>
      <c r="B109" s="4" t="s">
        <v>153</v>
      </c>
      <c r="C109" s="5">
        <f aca="true" t="shared" si="59" ref="C109:J109">SUM(C110)</f>
        <v>1471966.77</v>
      </c>
      <c r="D109" s="5">
        <f t="shared" si="59"/>
        <v>0</v>
      </c>
      <c r="E109" s="5">
        <f t="shared" si="59"/>
        <v>0</v>
      </c>
      <c r="F109" s="5">
        <f t="shared" si="59"/>
        <v>1471966.77</v>
      </c>
      <c r="G109" s="5">
        <f t="shared" si="59"/>
        <v>2619964</v>
      </c>
      <c r="H109" s="5">
        <f t="shared" si="59"/>
        <v>0</v>
      </c>
      <c r="I109" s="5">
        <f t="shared" si="59"/>
        <v>0</v>
      </c>
      <c r="J109" s="5">
        <f t="shared" si="59"/>
        <v>2619964</v>
      </c>
      <c r="K109" s="5">
        <f>SUM(K110)</f>
        <v>1147997.23</v>
      </c>
      <c r="L109" s="5">
        <f>SUM(L110)</f>
        <v>0</v>
      </c>
      <c r="M109" s="5">
        <f>SUM(M110)</f>
        <v>0</v>
      </c>
      <c r="N109" s="5">
        <f>SUM(N110)</f>
        <v>1147997.23</v>
      </c>
      <c r="O109" s="6">
        <f t="shared" si="57"/>
        <v>177.99070287435904</v>
      </c>
    </row>
    <row r="110" spans="1:15" s="1" customFormat="1" ht="28.5" customHeight="1" outlineLevel="4">
      <c r="A110" s="7" t="s">
        <v>154</v>
      </c>
      <c r="B110" s="8" t="s">
        <v>155</v>
      </c>
      <c r="C110" s="9">
        <f>SUM(C111:C116)</f>
        <v>1471966.77</v>
      </c>
      <c r="D110" s="9">
        <f aca="true" t="shared" si="60" ref="D110:N110">SUM(D111:D116)</f>
        <v>0</v>
      </c>
      <c r="E110" s="9">
        <f t="shared" si="60"/>
        <v>0</v>
      </c>
      <c r="F110" s="9">
        <f t="shared" si="60"/>
        <v>1471966.77</v>
      </c>
      <c r="G110" s="9">
        <f t="shared" si="60"/>
        <v>2619964</v>
      </c>
      <c r="H110" s="9">
        <f t="shared" si="60"/>
        <v>0</v>
      </c>
      <c r="I110" s="9">
        <f t="shared" si="60"/>
        <v>0</v>
      </c>
      <c r="J110" s="9">
        <f t="shared" si="60"/>
        <v>2619964</v>
      </c>
      <c r="K110" s="9">
        <f t="shared" si="60"/>
        <v>1147997.23</v>
      </c>
      <c r="L110" s="9">
        <f t="shared" si="60"/>
        <v>0</v>
      </c>
      <c r="M110" s="9">
        <f t="shared" si="60"/>
        <v>0</v>
      </c>
      <c r="N110" s="9">
        <f t="shared" si="60"/>
        <v>1147997.23</v>
      </c>
      <c r="O110" s="10">
        <f t="shared" si="57"/>
        <v>177.99070287435904</v>
      </c>
    </row>
    <row r="111" spans="1:15" s="1" customFormat="1" ht="28.5" customHeight="1" outlineLevel="4">
      <c r="A111" s="30" t="s">
        <v>292</v>
      </c>
      <c r="B111" s="31" t="s">
        <v>293</v>
      </c>
      <c r="C111" s="9">
        <f>SUM(D111:F111)</f>
        <v>30000</v>
      </c>
      <c r="D111" s="9"/>
      <c r="E111" s="9"/>
      <c r="F111" s="9">
        <v>30000</v>
      </c>
      <c r="G111" s="9">
        <f>SUM(H111:J111)</f>
        <v>42000</v>
      </c>
      <c r="H111" s="9"/>
      <c r="I111" s="9"/>
      <c r="J111" s="9">
        <v>42000</v>
      </c>
      <c r="K111" s="9">
        <f>SUM(L111:N111)</f>
        <v>12000</v>
      </c>
      <c r="L111" s="9">
        <f aca="true" t="shared" si="61" ref="L111:N116">SUM(H111-D111)</f>
        <v>0</v>
      </c>
      <c r="M111" s="9">
        <f t="shared" si="61"/>
        <v>0</v>
      </c>
      <c r="N111" s="9">
        <f t="shared" si="61"/>
        <v>12000</v>
      </c>
      <c r="O111" s="10">
        <f t="shared" si="57"/>
        <v>140</v>
      </c>
    </row>
    <row r="112" spans="1:15" s="1" customFormat="1" ht="51.75" customHeight="1" outlineLevel="4">
      <c r="A112" s="17" t="s">
        <v>156</v>
      </c>
      <c r="B112" s="18" t="s">
        <v>157</v>
      </c>
      <c r="C112" s="9">
        <f>SUM(D112:F112)</f>
        <v>426789.88</v>
      </c>
      <c r="D112" s="9"/>
      <c r="E112" s="9"/>
      <c r="F112" s="9">
        <v>426789.88</v>
      </c>
      <c r="G112" s="9">
        <f>SUM(H112:J112)</f>
        <v>1175025</v>
      </c>
      <c r="H112" s="9"/>
      <c r="I112" s="9"/>
      <c r="J112" s="9">
        <v>1175025</v>
      </c>
      <c r="K112" s="9">
        <f>SUM(L112:N112)</f>
        <v>748235.12</v>
      </c>
      <c r="L112" s="9">
        <f t="shared" si="61"/>
        <v>0</v>
      </c>
      <c r="M112" s="9">
        <f t="shared" si="61"/>
        <v>0</v>
      </c>
      <c r="N112" s="9">
        <f t="shared" si="61"/>
        <v>748235.12</v>
      </c>
      <c r="O112" s="10">
        <f t="shared" si="57"/>
        <v>275.3169779939487</v>
      </c>
    </row>
    <row r="113" spans="1:15" s="1" customFormat="1" ht="48.75" customHeight="1" outlineLevel="5">
      <c r="A113" s="7" t="s">
        <v>158</v>
      </c>
      <c r="B113" s="8" t="s">
        <v>159</v>
      </c>
      <c r="C113" s="9">
        <f>SUM(D113:F113)</f>
        <v>460466.75</v>
      </c>
      <c r="D113" s="9"/>
      <c r="E113" s="9"/>
      <c r="F113" s="9">
        <v>460466.75</v>
      </c>
      <c r="G113" s="9">
        <f>SUM(H113:J113)</f>
        <v>1391739</v>
      </c>
      <c r="H113" s="9"/>
      <c r="I113" s="9"/>
      <c r="J113" s="9">
        <v>1391739</v>
      </c>
      <c r="K113" s="9">
        <f>SUM(L113:N113)</f>
        <v>931272.25</v>
      </c>
      <c r="L113" s="9">
        <f t="shared" si="61"/>
        <v>0</v>
      </c>
      <c r="M113" s="9">
        <f t="shared" si="61"/>
        <v>0</v>
      </c>
      <c r="N113" s="9">
        <f t="shared" si="61"/>
        <v>931272.25</v>
      </c>
      <c r="O113" s="10">
        <f t="shared" si="57"/>
        <v>302.24527612471474</v>
      </c>
    </row>
    <row r="114" spans="1:15" s="1" customFormat="1" ht="48.75" customHeight="1" outlineLevel="5">
      <c r="A114" s="30" t="s">
        <v>350</v>
      </c>
      <c r="B114" s="31" t="s">
        <v>351</v>
      </c>
      <c r="C114" s="9">
        <f>SUM(D114:F114)</f>
        <v>554710.14</v>
      </c>
      <c r="D114" s="9"/>
      <c r="E114" s="9"/>
      <c r="F114" s="9">
        <v>554710.14</v>
      </c>
      <c r="G114" s="9">
        <f>SUM(H114:J114)</f>
        <v>11200</v>
      </c>
      <c r="H114" s="9"/>
      <c r="I114" s="9"/>
      <c r="J114" s="9">
        <v>11200</v>
      </c>
      <c r="K114" s="9">
        <f>SUM(L114:N114)</f>
        <v>-543510.14</v>
      </c>
      <c r="L114" s="9">
        <f t="shared" si="61"/>
        <v>0</v>
      </c>
      <c r="M114" s="9">
        <f t="shared" si="61"/>
        <v>0</v>
      </c>
      <c r="N114" s="9">
        <f t="shared" si="61"/>
        <v>-543510.14</v>
      </c>
      <c r="O114" s="10">
        <f t="shared" si="57"/>
        <v>2.019072519568508</v>
      </c>
    </row>
    <row r="115" spans="1:15" s="1" customFormat="1" ht="48.75" customHeight="1" outlineLevel="5">
      <c r="A115" s="30" t="s">
        <v>352</v>
      </c>
      <c r="B115" s="31" t="s">
        <v>353</v>
      </c>
      <c r="C115" s="9">
        <f>SUM(D115:F115)</f>
        <v>0</v>
      </c>
      <c r="D115" s="9"/>
      <c r="E115" s="9"/>
      <c r="F115" s="9"/>
      <c r="G115" s="9">
        <f>SUM(H115:J115)</f>
        <v>0</v>
      </c>
      <c r="H115" s="9"/>
      <c r="I115" s="9"/>
      <c r="J115" s="9"/>
      <c r="K115" s="9">
        <f>SUM(L115:N115)</f>
        <v>0</v>
      </c>
      <c r="L115" s="9">
        <f t="shared" si="61"/>
        <v>0</v>
      </c>
      <c r="M115" s="9">
        <f t="shared" si="61"/>
        <v>0</v>
      </c>
      <c r="N115" s="9">
        <f t="shared" si="61"/>
        <v>0</v>
      </c>
      <c r="O115" s="10" t="e">
        <f t="shared" si="57"/>
        <v>#DIV/0!</v>
      </c>
    </row>
    <row r="116" spans="1:15" s="1" customFormat="1" ht="48.75" customHeight="1" outlineLevel="5">
      <c r="A116" s="30" t="s">
        <v>354</v>
      </c>
      <c r="B116" s="34" t="s">
        <v>355</v>
      </c>
      <c r="C116" s="9">
        <f>SUM(D116:F116)</f>
        <v>0</v>
      </c>
      <c r="D116" s="9"/>
      <c r="E116" s="9"/>
      <c r="F116" s="9"/>
      <c r="G116" s="9">
        <f>SUM(H116:J116)</f>
        <v>0</v>
      </c>
      <c r="H116" s="9"/>
      <c r="I116" s="9"/>
      <c r="J116" s="9"/>
      <c r="K116" s="9">
        <f>SUM(L116:N116)</f>
        <v>0</v>
      </c>
      <c r="L116" s="9">
        <f t="shared" si="61"/>
        <v>0</v>
      </c>
      <c r="M116" s="9">
        <f t="shared" si="61"/>
        <v>0</v>
      </c>
      <c r="N116" s="9">
        <f t="shared" si="61"/>
        <v>0</v>
      </c>
      <c r="O116" s="10" t="e">
        <f t="shared" si="57"/>
        <v>#DIV/0!</v>
      </c>
    </row>
    <row r="117" spans="1:15" s="1" customFormat="1" ht="49.5" customHeight="1" outlineLevel="2">
      <c r="A117" s="3" t="s">
        <v>160</v>
      </c>
      <c r="B117" s="4" t="s">
        <v>161</v>
      </c>
      <c r="C117" s="5">
        <f>SUM(C118)</f>
        <v>428000</v>
      </c>
      <c r="D117" s="5">
        <f aca="true" t="shared" si="62" ref="D117:N117">SUM(D118)</f>
        <v>0</v>
      </c>
      <c r="E117" s="5">
        <f t="shared" si="62"/>
        <v>0</v>
      </c>
      <c r="F117" s="5">
        <f t="shared" si="62"/>
        <v>428000</v>
      </c>
      <c r="G117" s="5">
        <f>SUM(G118)</f>
        <v>495000</v>
      </c>
      <c r="H117" s="5">
        <f t="shared" si="62"/>
        <v>0</v>
      </c>
      <c r="I117" s="5">
        <f t="shared" si="62"/>
        <v>0</v>
      </c>
      <c r="J117" s="5">
        <f t="shared" si="62"/>
        <v>495000</v>
      </c>
      <c r="K117" s="5">
        <f>SUM(K118)</f>
        <v>67000</v>
      </c>
      <c r="L117" s="5">
        <f t="shared" si="62"/>
        <v>0</v>
      </c>
      <c r="M117" s="5">
        <f t="shared" si="62"/>
        <v>0</v>
      </c>
      <c r="N117" s="5">
        <f t="shared" si="62"/>
        <v>67000</v>
      </c>
      <c r="O117" s="6">
        <f t="shared" si="57"/>
        <v>115.65420560747664</v>
      </c>
    </row>
    <row r="118" spans="1:15" s="1" customFormat="1" ht="47.25" customHeight="1" outlineLevel="4">
      <c r="A118" s="7" t="s">
        <v>162</v>
      </c>
      <c r="B118" s="8" t="s">
        <v>163</v>
      </c>
      <c r="C118" s="9">
        <f>SUM(C119:C120)</f>
        <v>428000</v>
      </c>
      <c r="D118" s="9">
        <f aca="true" t="shared" si="63" ref="D118:N118">SUM(D119:D120)</f>
        <v>0</v>
      </c>
      <c r="E118" s="9">
        <f t="shared" si="63"/>
        <v>0</v>
      </c>
      <c r="F118" s="9">
        <f t="shared" si="63"/>
        <v>428000</v>
      </c>
      <c r="G118" s="9">
        <f t="shared" si="63"/>
        <v>495000</v>
      </c>
      <c r="H118" s="9">
        <f t="shared" si="63"/>
        <v>0</v>
      </c>
      <c r="I118" s="9">
        <f t="shared" si="63"/>
        <v>0</v>
      </c>
      <c r="J118" s="9">
        <f t="shared" si="63"/>
        <v>495000</v>
      </c>
      <c r="K118" s="9">
        <f t="shared" si="63"/>
        <v>67000</v>
      </c>
      <c r="L118" s="9">
        <f t="shared" si="63"/>
        <v>0</v>
      </c>
      <c r="M118" s="9">
        <f t="shared" si="63"/>
        <v>0</v>
      </c>
      <c r="N118" s="9">
        <f t="shared" si="63"/>
        <v>67000</v>
      </c>
      <c r="O118" s="10">
        <f t="shared" si="57"/>
        <v>115.65420560747664</v>
      </c>
    </row>
    <row r="119" spans="1:15" s="1" customFormat="1" ht="47.25" outlineLevel="4">
      <c r="A119" s="30" t="s">
        <v>318</v>
      </c>
      <c r="B119" s="34" t="s">
        <v>319</v>
      </c>
      <c r="C119" s="9">
        <f>SUM(D119:F119)</f>
        <v>0</v>
      </c>
      <c r="D119" s="9"/>
      <c r="E119" s="9"/>
      <c r="F119" s="9"/>
      <c r="G119" s="9">
        <f>SUM(H119:J119)</f>
        <v>495000</v>
      </c>
      <c r="H119" s="9"/>
      <c r="I119" s="9"/>
      <c r="J119" s="9">
        <v>495000</v>
      </c>
      <c r="K119" s="9">
        <f>SUM(L119:N119)</f>
        <v>495000</v>
      </c>
      <c r="L119" s="9">
        <f aca="true" t="shared" si="64" ref="L119:N120">SUM(H119-D119)</f>
        <v>0</v>
      </c>
      <c r="M119" s="9">
        <f t="shared" si="64"/>
        <v>0</v>
      </c>
      <c r="N119" s="9">
        <f t="shared" si="64"/>
        <v>495000</v>
      </c>
      <c r="O119" s="10" t="e">
        <f t="shared" si="57"/>
        <v>#DIV/0!</v>
      </c>
    </row>
    <row r="120" spans="1:15" s="1" customFormat="1" ht="80.25" customHeight="1" outlineLevel="6">
      <c r="A120" s="7" t="s">
        <v>164</v>
      </c>
      <c r="B120" s="8" t="s">
        <v>165</v>
      </c>
      <c r="C120" s="9">
        <f>SUM(D120:F120)</f>
        <v>428000</v>
      </c>
      <c r="D120" s="9"/>
      <c r="E120" s="9"/>
      <c r="F120" s="9">
        <v>428000</v>
      </c>
      <c r="G120" s="9">
        <f>SUM(H120:J120)</f>
        <v>0</v>
      </c>
      <c r="H120" s="9"/>
      <c r="I120" s="9"/>
      <c r="J120" s="9"/>
      <c r="K120" s="9">
        <f>SUM(L120:N120)</f>
        <v>-428000</v>
      </c>
      <c r="L120" s="9">
        <f t="shared" si="64"/>
        <v>0</v>
      </c>
      <c r="M120" s="9">
        <f t="shared" si="64"/>
        <v>0</v>
      </c>
      <c r="N120" s="9">
        <f t="shared" si="64"/>
        <v>-428000</v>
      </c>
      <c r="O120" s="10">
        <f t="shared" si="57"/>
        <v>0</v>
      </c>
    </row>
    <row r="121" spans="1:15" s="1" customFormat="1" ht="77.25" customHeight="1" outlineLevel="1">
      <c r="A121" s="3" t="s">
        <v>166</v>
      </c>
      <c r="B121" s="4" t="s">
        <v>167</v>
      </c>
      <c r="C121" s="5">
        <f aca="true" t="shared" si="65" ref="C121:N121">SUM(C122)</f>
        <v>1911355.39</v>
      </c>
      <c r="D121" s="5">
        <f t="shared" si="65"/>
        <v>0</v>
      </c>
      <c r="E121" s="5">
        <f t="shared" si="65"/>
        <v>0</v>
      </c>
      <c r="F121" s="5">
        <f t="shared" si="65"/>
        <v>1911355.39</v>
      </c>
      <c r="G121" s="5">
        <f t="shared" si="65"/>
        <v>1849696.11</v>
      </c>
      <c r="H121" s="5">
        <f t="shared" si="65"/>
        <v>0</v>
      </c>
      <c r="I121" s="5">
        <f t="shared" si="65"/>
        <v>0</v>
      </c>
      <c r="J121" s="5">
        <f t="shared" si="65"/>
        <v>1849696.11</v>
      </c>
      <c r="K121" s="5">
        <f t="shared" si="65"/>
        <v>-61659.279999999795</v>
      </c>
      <c r="L121" s="5">
        <f t="shared" si="65"/>
        <v>0</v>
      </c>
      <c r="M121" s="5">
        <f t="shared" si="65"/>
        <v>0</v>
      </c>
      <c r="N121" s="5">
        <f t="shared" si="65"/>
        <v>-61659.279999999795</v>
      </c>
      <c r="O121" s="6">
        <f t="shared" si="57"/>
        <v>96.7740546670392</v>
      </c>
    </row>
    <row r="122" spans="1:15" s="1" customFormat="1" ht="47.25" customHeight="1" outlineLevel="2">
      <c r="A122" s="3" t="s">
        <v>168</v>
      </c>
      <c r="B122" s="4" t="s">
        <v>169</v>
      </c>
      <c r="C122" s="5">
        <f>SUM(C123)</f>
        <v>1911355.39</v>
      </c>
      <c r="D122" s="5">
        <f aca="true" t="shared" si="66" ref="D122:N123">SUM(D123)</f>
        <v>0</v>
      </c>
      <c r="E122" s="5">
        <f t="shared" si="66"/>
        <v>0</v>
      </c>
      <c r="F122" s="5">
        <f t="shared" si="66"/>
        <v>1911355.39</v>
      </c>
      <c r="G122" s="5">
        <f>SUM(G123)</f>
        <v>1849696.11</v>
      </c>
      <c r="H122" s="5">
        <f t="shared" si="66"/>
        <v>0</v>
      </c>
      <c r="I122" s="5">
        <f t="shared" si="66"/>
        <v>0</v>
      </c>
      <c r="J122" s="5">
        <f t="shared" si="66"/>
        <v>1849696.11</v>
      </c>
      <c r="K122" s="5">
        <f>SUM(K123)</f>
        <v>-61659.279999999795</v>
      </c>
      <c r="L122" s="5">
        <f t="shared" si="66"/>
        <v>0</v>
      </c>
      <c r="M122" s="5">
        <f t="shared" si="66"/>
        <v>0</v>
      </c>
      <c r="N122" s="5">
        <f t="shared" si="66"/>
        <v>-61659.279999999795</v>
      </c>
      <c r="O122" s="6">
        <f t="shared" si="57"/>
        <v>96.7740546670392</v>
      </c>
    </row>
    <row r="123" spans="1:15" s="1" customFormat="1" ht="64.5" customHeight="1" outlineLevel="4">
      <c r="A123" s="7" t="s">
        <v>83</v>
      </c>
      <c r="B123" s="8" t="s">
        <v>170</v>
      </c>
      <c r="C123" s="9">
        <f>SUM(C124)</f>
        <v>1911355.39</v>
      </c>
      <c r="D123" s="9">
        <f t="shared" si="66"/>
        <v>0</v>
      </c>
      <c r="E123" s="9">
        <f t="shared" si="66"/>
        <v>0</v>
      </c>
      <c r="F123" s="9">
        <f t="shared" si="66"/>
        <v>1911355.39</v>
      </c>
      <c r="G123" s="9">
        <f>SUM(G124)</f>
        <v>1849696.11</v>
      </c>
      <c r="H123" s="9">
        <f t="shared" si="66"/>
        <v>0</v>
      </c>
      <c r="I123" s="9">
        <f t="shared" si="66"/>
        <v>0</v>
      </c>
      <c r="J123" s="9">
        <f t="shared" si="66"/>
        <v>1849696.11</v>
      </c>
      <c r="K123" s="9">
        <f>SUM(K124)</f>
        <v>-61659.279999999795</v>
      </c>
      <c r="L123" s="9">
        <f t="shared" si="66"/>
        <v>0</v>
      </c>
      <c r="M123" s="9">
        <f t="shared" si="66"/>
        <v>0</v>
      </c>
      <c r="N123" s="9">
        <f t="shared" si="66"/>
        <v>-61659.279999999795</v>
      </c>
      <c r="O123" s="10">
        <f t="shared" si="57"/>
        <v>96.7740546670392</v>
      </c>
    </row>
    <row r="124" spans="1:15" s="1" customFormat="1" ht="48.75" customHeight="1" outlineLevel="6">
      <c r="A124" s="7" t="s">
        <v>171</v>
      </c>
      <c r="B124" s="8" t="s">
        <v>172</v>
      </c>
      <c r="C124" s="9">
        <f>SUM(D124:F124)</f>
        <v>1911355.39</v>
      </c>
      <c r="D124" s="9"/>
      <c r="E124" s="9"/>
      <c r="F124" s="9">
        <v>1911355.39</v>
      </c>
      <c r="G124" s="9">
        <f>SUM(H124:J124)</f>
        <v>1849696.11</v>
      </c>
      <c r="H124" s="9"/>
      <c r="I124" s="9"/>
      <c r="J124" s="9">
        <v>1849696.11</v>
      </c>
      <c r="K124" s="9">
        <f>SUM(L124:N124)</f>
        <v>-61659.279999999795</v>
      </c>
      <c r="L124" s="9">
        <f>SUM(H124-D124)</f>
        <v>0</v>
      </c>
      <c r="M124" s="9">
        <f>SUM(I124-E124)</f>
        <v>0</v>
      </c>
      <c r="N124" s="9">
        <f>SUM(J124-F124)</f>
        <v>-61659.279999999795</v>
      </c>
      <c r="O124" s="10">
        <f t="shared" si="57"/>
        <v>96.7740546670392</v>
      </c>
    </row>
    <row r="125" spans="1:15" s="1" customFormat="1" ht="63.75" customHeight="1" outlineLevel="1">
      <c r="A125" s="3" t="s">
        <v>173</v>
      </c>
      <c r="B125" s="4" t="s">
        <v>174</v>
      </c>
      <c r="C125" s="5">
        <f>SUM(C126+C131+C134+C141+C145+C148)</f>
        <v>11024681.45</v>
      </c>
      <c r="D125" s="5">
        <f>SUM(D126+D131+D134+D141+D145+D148)</f>
        <v>0</v>
      </c>
      <c r="E125" s="5">
        <f>SUM(E126+E131+E134+E141+E145+E148)</f>
        <v>0</v>
      </c>
      <c r="F125" s="5">
        <f>SUM(F126+F131+F134+F141+F145+F148)</f>
        <v>11024681.45</v>
      </c>
      <c r="G125" s="5">
        <f>SUM(G126+G131+G134+G141+G145+G148)</f>
        <v>12006880.47</v>
      </c>
      <c r="H125" s="5">
        <f>SUM(H126+H131+H134+H141+H145+H148)</f>
        <v>0</v>
      </c>
      <c r="I125" s="5">
        <f>SUM(I126+I131+I134+I141+I145+I148)</f>
        <v>0</v>
      </c>
      <c r="J125" s="5">
        <f>SUM(J126+J131+J134+J141+J145+J148)</f>
        <v>12006880.47</v>
      </c>
      <c r="K125" s="5">
        <f>SUM(K126+K131+K134+K141+K145+K148)</f>
        <v>982199.0200000003</v>
      </c>
      <c r="L125" s="5">
        <f>SUM(L126+L131+L134+L141+L145+L148)</f>
        <v>0</v>
      </c>
      <c r="M125" s="5">
        <f>SUM(M126+M131+M134+M141+M145+M148)</f>
        <v>0</v>
      </c>
      <c r="N125" s="5">
        <f>SUM(N126+N131+N134+N141+N145+N148)</f>
        <v>982199.0200000003</v>
      </c>
      <c r="O125" s="6">
        <f t="shared" si="57"/>
        <v>108.90909206270084</v>
      </c>
    </row>
    <row r="126" spans="1:15" s="1" customFormat="1" ht="34.5" customHeight="1" outlineLevel="2">
      <c r="A126" s="3" t="s">
        <v>175</v>
      </c>
      <c r="B126" s="4" t="s">
        <v>176</v>
      </c>
      <c r="C126" s="5">
        <f>SUM(C127)</f>
        <v>25920</v>
      </c>
      <c r="D126" s="5">
        <f aca="true" t="shared" si="67" ref="D126:N126">SUM(D127)</f>
        <v>0</v>
      </c>
      <c r="E126" s="5">
        <f t="shared" si="67"/>
        <v>0</v>
      </c>
      <c r="F126" s="5">
        <f t="shared" si="67"/>
        <v>25920</v>
      </c>
      <c r="G126" s="5">
        <f t="shared" si="67"/>
        <v>44495</v>
      </c>
      <c r="H126" s="5">
        <f t="shared" si="67"/>
        <v>0</v>
      </c>
      <c r="I126" s="5">
        <f t="shared" si="67"/>
        <v>0</v>
      </c>
      <c r="J126" s="5">
        <f t="shared" si="67"/>
        <v>44495</v>
      </c>
      <c r="K126" s="5">
        <f t="shared" si="67"/>
        <v>18575</v>
      </c>
      <c r="L126" s="5">
        <f t="shared" si="67"/>
        <v>0</v>
      </c>
      <c r="M126" s="5">
        <f t="shared" si="67"/>
        <v>0</v>
      </c>
      <c r="N126" s="5">
        <f t="shared" si="67"/>
        <v>18575</v>
      </c>
      <c r="O126" s="6">
        <f t="shared" si="57"/>
        <v>171.66280864197532</v>
      </c>
    </row>
    <row r="127" spans="1:15" s="1" customFormat="1" ht="32.25" customHeight="1" outlineLevel="4">
      <c r="A127" s="7" t="s">
        <v>90</v>
      </c>
      <c r="B127" s="8" t="s">
        <v>177</v>
      </c>
      <c r="C127" s="9">
        <f>SUM(C128:C130)</f>
        <v>25920</v>
      </c>
      <c r="D127" s="9">
        <f aca="true" t="shared" si="68" ref="D127:N127">SUM(D128:D130)</f>
        <v>0</v>
      </c>
      <c r="E127" s="9">
        <f t="shared" si="68"/>
        <v>0</v>
      </c>
      <c r="F127" s="9">
        <f t="shared" si="68"/>
        <v>25920</v>
      </c>
      <c r="G127" s="9">
        <f t="shared" si="68"/>
        <v>44495</v>
      </c>
      <c r="H127" s="9">
        <f t="shared" si="68"/>
        <v>0</v>
      </c>
      <c r="I127" s="9">
        <f t="shared" si="68"/>
        <v>0</v>
      </c>
      <c r="J127" s="9">
        <f t="shared" si="68"/>
        <v>44495</v>
      </c>
      <c r="K127" s="9">
        <f t="shared" si="68"/>
        <v>18575</v>
      </c>
      <c r="L127" s="9">
        <f t="shared" si="68"/>
        <v>0</v>
      </c>
      <c r="M127" s="9">
        <f t="shared" si="68"/>
        <v>0</v>
      </c>
      <c r="N127" s="9">
        <f t="shared" si="68"/>
        <v>18575</v>
      </c>
      <c r="O127" s="10">
        <f t="shared" si="57"/>
        <v>171.66280864197532</v>
      </c>
    </row>
    <row r="128" spans="1:15" s="1" customFormat="1" ht="32.25" customHeight="1" outlineLevel="4">
      <c r="A128" s="30" t="s">
        <v>357</v>
      </c>
      <c r="B128" s="8" t="s">
        <v>356</v>
      </c>
      <c r="C128" s="9">
        <f>SUM(D128:F128)</f>
        <v>0</v>
      </c>
      <c r="D128" s="9"/>
      <c r="E128" s="9"/>
      <c r="F128" s="9"/>
      <c r="G128" s="9">
        <f>SUM(H128:J128)</f>
        <v>18435</v>
      </c>
      <c r="H128" s="9"/>
      <c r="I128" s="9"/>
      <c r="J128" s="9">
        <v>18435</v>
      </c>
      <c r="K128" s="9">
        <f>SUM(L128:N128)</f>
        <v>18435</v>
      </c>
      <c r="L128" s="9">
        <f aca="true" t="shared" si="69" ref="L128:N130">SUM(H128-D128)</f>
        <v>0</v>
      </c>
      <c r="M128" s="9">
        <f t="shared" si="69"/>
        <v>0</v>
      </c>
      <c r="N128" s="9">
        <f t="shared" si="69"/>
        <v>18435</v>
      </c>
      <c r="O128" s="10" t="e">
        <f t="shared" si="57"/>
        <v>#DIV/0!</v>
      </c>
    </row>
    <row r="129" spans="1:15" s="1" customFormat="1" ht="45.75" customHeight="1" outlineLevel="6">
      <c r="A129" s="7" t="s">
        <v>178</v>
      </c>
      <c r="B129" s="8" t="s">
        <v>179</v>
      </c>
      <c r="C129" s="9">
        <f>SUM(D129:F129)</f>
        <v>21160</v>
      </c>
      <c r="D129" s="9"/>
      <c r="E129" s="9"/>
      <c r="F129" s="9">
        <v>21160</v>
      </c>
      <c r="G129" s="9">
        <f>SUM(H129:J129)</f>
        <v>26060</v>
      </c>
      <c r="H129" s="9"/>
      <c r="I129" s="9"/>
      <c r="J129" s="9">
        <v>26060</v>
      </c>
      <c r="K129" s="9">
        <f>SUM(L129:N129)</f>
        <v>4900</v>
      </c>
      <c r="L129" s="9">
        <f t="shared" si="69"/>
        <v>0</v>
      </c>
      <c r="M129" s="9">
        <f t="shared" si="69"/>
        <v>0</v>
      </c>
      <c r="N129" s="9">
        <f t="shared" si="69"/>
        <v>4900</v>
      </c>
      <c r="O129" s="10">
        <f t="shared" si="57"/>
        <v>123.15689981096409</v>
      </c>
    </row>
    <row r="130" spans="1:15" s="1" customFormat="1" ht="65.25" customHeight="1" outlineLevel="6">
      <c r="A130" s="7" t="s">
        <v>180</v>
      </c>
      <c r="B130" s="8" t="s">
        <v>181</v>
      </c>
      <c r="C130" s="9">
        <f>SUM(D130:F130)</f>
        <v>4760</v>
      </c>
      <c r="D130" s="9"/>
      <c r="E130" s="9"/>
      <c r="F130" s="9">
        <v>4760</v>
      </c>
      <c r="G130" s="9">
        <f>SUM(H130:J130)</f>
        <v>0</v>
      </c>
      <c r="H130" s="9"/>
      <c r="I130" s="9"/>
      <c r="J130" s="9"/>
      <c r="K130" s="9">
        <f>SUM(L130:N130)</f>
        <v>-4760</v>
      </c>
      <c r="L130" s="9">
        <f t="shared" si="69"/>
        <v>0</v>
      </c>
      <c r="M130" s="9">
        <f t="shared" si="69"/>
        <v>0</v>
      </c>
      <c r="N130" s="9">
        <f t="shared" si="69"/>
        <v>-4760</v>
      </c>
      <c r="O130" s="10">
        <f t="shared" si="57"/>
        <v>0</v>
      </c>
    </row>
    <row r="131" spans="1:15" s="1" customFormat="1" ht="35.25" customHeight="1" outlineLevel="2">
      <c r="A131" s="3" t="s">
        <v>182</v>
      </c>
      <c r="B131" s="4" t="s">
        <v>183</v>
      </c>
      <c r="C131" s="5">
        <f>SUM(C132)</f>
        <v>609937.67</v>
      </c>
      <c r="D131" s="5">
        <f aca="true" t="shared" si="70" ref="D131:N132">SUM(D132)</f>
        <v>0</v>
      </c>
      <c r="E131" s="5">
        <f t="shared" si="70"/>
        <v>0</v>
      </c>
      <c r="F131" s="5">
        <f t="shared" si="70"/>
        <v>609937.67</v>
      </c>
      <c r="G131" s="5">
        <f>SUM(G132)</f>
        <v>565224.26</v>
      </c>
      <c r="H131" s="5">
        <f t="shared" si="70"/>
        <v>0</v>
      </c>
      <c r="I131" s="5">
        <f t="shared" si="70"/>
        <v>0</v>
      </c>
      <c r="J131" s="5">
        <f t="shared" si="70"/>
        <v>565224.26</v>
      </c>
      <c r="K131" s="5">
        <f>SUM(K132)</f>
        <v>-44713.41000000003</v>
      </c>
      <c r="L131" s="5">
        <f t="shared" si="70"/>
        <v>0</v>
      </c>
      <c r="M131" s="5">
        <f t="shared" si="70"/>
        <v>0</v>
      </c>
      <c r="N131" s="5">
        <f t="shared" si="70"/>
        <v>-44713.41000000003</v>
      </c>
      <c r="O131" s="6">
        <f t="shared" si="57"/>
        <v>92.66918372167437</v>
      </c>
    </row>
    <row r="132" spans="1:15" s="1" customFormat="1" ht="33" customHeight="1" outlineLevel="4">
      <c r="A132" s="7" t="s">
        <v>184</v>
      </c>
      <c r="B132" s="8" t="s">
        <v>185</v>
      </c>
      <c r="C132" s="9">
        <f>SUM(C133)</f>
        <v>609937.67</v>
      </c>
      <c r="D132" s="9">
        <f t="shared" si="70"/>
        <v>0</v>
      </c>
      <c r="E132" s="9">
        <f t="shared" si="70"/>
        <v>0</v>
      </c>
      <c r="F132" s="9">
        <f t="shared" si="70"/>
        <v>609937.67</v>
      </c>
      <c r="G132" s="9">
        <f>SUM(G133)</f>
        <v>565224.26</v>
      </c>
      <c r="H132" s="9">
        <f t="shared" si="70"/>
        <v>0</v>
      </c>
      <c r="I132" s="9">
        <f t="shared" si="70"/>
        <v>0</v>
      </c>
      <c r="J132" s="9">
        <f t="shared" si="70"/>
        <v>565224.26</v>
      </c>
      <c r="K132" s="9">
        <f>SUM(K133)</f>
        <v>-44713.41000000003</v>
      </c>
      <c r="L132" s="9">
        <f t="shared" si="70"/>
        <v>0</v>
      </c>
      <c r="M132" s="9">
        <f t="shared" si="70"/>
        <v>0</v>
      </c>
      <c r="N132" s="9">
        <f t="shared" si="70"/>
        <v>-44713.41000000003</v>
      </c>
      <c r="O132" s="10">
        <f t="shared" si="57"/>
        <v>92.66918372167437</v>
      </c>
    </row>
    <row r="133" spans="1:15" s="1" customFormat="1" ht="66" customHeight="1" outlineLevel="6">
      <c r="A133" s="7" t="s">
        <v>186</v>
      </c>
      <c r="B133" s="8" t="s">
        <v>187</v>
      </c>
      <c r="C133" s="9">
        <f>SUM(D133:F133)</f>
        <v>609937.67</v>
      </c>
      <c r="D133" s="9"/>
      <c r="E133" s="9"/>
      <c r="F133" s="9">
        <v>609937.67</v>
      </c>
      <c r="G133" s="9">
        <f>SUM(H133:J133)</f>
        <v>565224.26</v>
      </c>
      <c r="H133" s="9"/>
      <c r="I133" s="9"/>
      <c r="J133" s="9">
        <v>565224.26</v>
      </c>
      <c r="K133" s="9">
        <f>SUM(L133:N133)</f>
        <v>-44713.41000000003</v>
      </c>
      <c r="L133" s="9">
        <f>SUM(H133-D133)</f>
        <v>0</v>
      </c>
      <c r="M133" s="9">
        <f>SUM(I133-E133)</f>
        <v>0</v>
      </c>
      <c r="N133" s="9">
        <f>SUM(J133-F133)</f>
        <v>-44713.41000000003</v>
      </c>
      <c r="O133" s="10">
        <f t="shared" si="57"/>
        <v>92.66918372167437</v>
      </c>
    </row>
    <row r="134" spans="1:15" s="1" customFormat="1" ht="48" customHeight="1" outlineLevel="2">
      <c r="A134" s="3" t="s">
        <v>188</v>
      </c>
      <c r="B134" s="4" t="s">
        <v>189</v>
      </c>
      <c r="C134" s="5">
        <f>SUM(C135+C137+C139)</f>
        <v>143548.97</v>
      </c>
      <c r="D134" s="5">
        <f>SUM(D135+D137+D139)</f>
        <v>0</v>
      </c>
      <c r="E134" s="5">
        <f>SUM(E135+E137+E139)</f>
        <v>0</v>
      </c>
      <c r="F134" s="5">
        <f>SUM(F135+F137+F139)</f>
        <v>143548.97</v>
      </c>
      <c r="G134" s="5">
        <f aca="true" t="shared" si="71" ref="G134:N134">SUM(G135+G137+G139)</f>
        <v>204820.34</v>
      </c>
      <c r="H134" s="5">
        <f t="shared" si="71"/>
        <v>0</v>
      </c>
      <c r="I134" s="5">
        <f t="shared" si="71"/>
        <v>0</v>
      </c>
      <c r="J134" s="5">
        <f t="shared" si="71"/>
        <v>204820.34</v>
      </c>
      <c r="K134" s="5">
        <f t="shared" si="71"/>
        <v>61271.369999999995</v>
      </c>
      <c r="L134" s="5">
        <f t="shared" si="71"/>
        <v>0</v>
      </c>
      <c r="M134" s="5">
        <f t="shared" si="71"/>
        <v>0</v>
      </c>
      <c r="N134" s="5">
        <f t="shared" si="71"/>
        <v>61271.369999999995</v>
      </c>
      <c r="O134" s="6">
        <f t="shared" si="57"/>
        <v>142.68325296935254</v>
      </c>
    </row>
    <row r="135" spans="1:15" s="1" customFormat="1" ht="49.5" customHeight="1" outlineLevel="4">
      <c r="A135" s="7" t="s">
        <v>190</v>
      </c>
      <c r="B135" s="8" t="s">
        <v>191</v>
      </c>
      <c r="C135" s="9">
        <f aca="true" t="shared" si="72" ref="C135:N135">SUM(C136:C136)</f>
        <v>45746.5</v>
      </c>
      <c r="D135" s="9">
        <f t="shared" si="72"/>
        <v>0</v>
      </c>
      <c r="E135" s="9">
        <f t="shared" si="72"/>
        <v>0</v>
      </c>
      <c r="F135" s="9">
        <f t="shared" si="72"/>
        <v>45746.5</v>
      </c>
      <c r="G135" s="9">
        <f t="shared" si="72"/>
        <v>36249.85</v>
      </c>
      <c r="H135" s="9">
        <f t="shared" si="72"/>
        <v>0</v>
      </c>
      <c r="I135" s="9">
        <f t="shared" si="72"/>
        <v>0</v>
      </c>
      <c r="J135" s="9">
        <f t="shared" si="72"/>
        <v>36249.85</v>
      </c>
      <c r="K135" s="9">
        <f t="shared" si="72"/>
        <v>-9496.650000000001</v>
      </c>
      <c r="L135" s="9">
        <f t="shared" si="72"/>
        <v>0</v>
      </c>
      <c r="M135" s="9">
        <f t="shared" si="72"/>
        <v>0</v>
      </c>
      <c r="N135" s="9">
        <f t="shared" si="72"/>
        <v>-9496.650000000001</v>
      </c>
      <c r="O135" s="10">
        <f t="shared" si="57"/>
        <v>79.24070693932869</v>
      </c>
    </row>
    <row r="136" spans="1:15" s="1" customFormat="1" ht="81" customHeight="1" outlineLevel="6">
      <c r="A136" s="7" t="s">
        <v>192</v>
      </c>
      <c r="B136" s="8" t="s">
        <v>193</v>
      </c>
      <c r="C136" s="9">
        <f>SUM(D136:F136)</f>
        <v>45746.5</v>
      </c>
      <c r="D136" s="9"/>
      <c r="E136" s="9"/>
      <c r="F136" s="9">
        <v>45746.5</v>
      </c>
      <c r="G136" s="9">
        <f>SUM(H136:J136)</f>
        <v>36249.85</v>
      </c>
      <c r="H136" s="9"/>
      <c r="I136" s="9"/>
      <c r="J136" s="9">
        <v>36249.85</v>
      </c>
      <c r="K136" s="9">
        <f>SUM(L136:N136)</f>
        <v>-9496.650000000001</v>
      </c>
      <c r="L136" s="9">
        <f>SUM(H136-D136)</f>
        <v>0</v>
      </c>
      <c r="M136" s="9">
        <f>SUM(I136-E136)</f>
        <v>0</v>
      </c>
      <c r="N136" s="9">
        <f>SUM(J136-F136)</f>
        <v>-9496.650000000001</v>
      </c>
      <c r="O136" s="10">
        <f t="shared" si="57"/>
        <v>79.24070693932869</v>
      </c>
    </row>
    <row r="137" spans="1:15" s="1" customFormat="1" ht="46.5" customHeight="1" outlineLevel="4">
      <c r="A137" s="7" t="s">
        <v>194</v>
      </c>
      <c r="B137" s="8" t="s">
        <v>195</v>
      </c>
      <c r="C137" s="9">
        <f aca="true" t="shared" si="73" ref="C137:J137">SUM(C138)</f>
        <v>2417.47</v>
      </c>
      <c r="D137" s="9">
        <f t="shared" si="73"/>
        <v>0</v>
      </c>
      <c r="E137" s="9">
        <f t="shared" si="73"/>
        <v>0</v>
      </c>
      <c r="F137" s="9">
        <f t="shared" si="73"/>
        <v>2417.47</v>
      </c>
      <c r="G137" s="9">
        <f t="shared" si="73"/>
        <v>4270.49</v>
      </c>
      <c r="H137" s="9">
        <f t="shared" si="73"/>
        <v>0</v>
      </c>
      <c r="I137" s="9">
        <f t="shared" si="73"/>
        <v>0</v>
      </c>
      <c r="J137" s="9">
        <f t="shared" si="73"/>
        <v>4270.49</v>
      </c>
      <c r="K137" s="9">
        <f>SUM(K138)</f>
        <v>1853.02</v>
      </c>
      <c r="L137" s="9">
        <f>SUM(L138)</f>
        <v>0</v>
      </c>
      <c r="M137" s="9">
        <f>SUM(M138)</f>
        <v>0</v>
      </c>
      <c r="N137" s="9">
        <f>SUM(N138)</f>
        <v>1853.02</v>
      </c>
      <c r="O137" s="10">
        <f t="shared" si="57"/>
        <v>176.65120973579818</v>
      </c>
    </row>
    <row r="138" spans="1:15" s="1" customFormat="1" ht="15" customHeight="1" outlineLevel="6">
      <c r="A138" s="7" t="s">
        <v>196</v>
      </c>
      <c r="B138" s="8" t="s">
        <v>197</v>
      </c>
      <c r="C138" s="9">
        <f>SUM(D138:F138)</f>
        <v>2417.47</v>
      </c>
      <c r="D138" s="9"/>
      <c r="E138" s="9"/>
      <c r="F138" s="9">
        <v>2417.47</v>
      </c>
      <c r="G138" s="9">
        <f>SUM(H138:J138)</f>
        <v>4270.49</v>
      </c>
      <c r="H138" s="9"/>
      <c r="I138" s="9"/>
      <c r="J138" s="9">
        <v>4270.49</v>
      </c>
      <c r="K138" s="9">
        <f>SUM(L138:N138)</f>
        <v>1853.02</v>
      </c>
      <c r="L138" s="9">
        <f>SUM(H138-D138)</f>
        <v>0</v>
      </c>
      <c r="M138" s="9">
        <f>SUM(I138-E138)</f>
        <v>0</v>
      </c>
      <c r="N138" s="9">
        <f>SUM(J138-F138)</f>
        <v>1853.02</v>
      </c>
      <c r="O138" s="10">
        <f t="shared" si="57"/>
        <v>176.65120973579818</v>
      </c>
    </row>
    <row r="139" spans="1:15" s="1" customFormat="1" ht="50.25" customHeight="1" outlineLevel="4">
      <c r="A139" s="7" t="s">
        <v>198</v>
      </c>
      <c r="B139" s="8" t="s">
        <v>199</v>
      </c>
      <c r="C139" s="9">
        <f aca="true" t="shared" si="74" ref="C139:J139">SUM(C140)</f>
        <v>95385</v>
      </c>
      <c r="D139" s="9">
        <f t="shared" si="74"/>
        <v>0</v>
      </c>
      <c r="E139" s="9">
        <f t="shared" si="74"/>
        <v>0</v>
      </c>
      <c r="F139" s="9">
        <f t="shared" si="74"/>
        <v>95385</v>
      </c>
      <c r="G139" s="9">
        <f t="shared" si="74"/>
        <v>164300</v>
      </c>
      <c r="H139" s="9">
        <f t="shared" si="74"/>
        <v>0</v>
      </c>
      <c r="I139" s="9">
        <f t="shared" si="74"/>
        <v>0</v>
      </c>
      <c r="J139" s="9">
        <f t="shared" si="74"/>
        <v>164300</v>
      </c>
      <c r="K139" s="9">
        <f>SUM(K140)</f>
        <v>68915</v>
      </c>
      <c r="L139" s="9">
        <f>SUM(L140)</f>
        <v>0</v>
      </c>
      <c r="M139" s="9">
        <f>SUM(M140)</f>
        <v>0</v>
      </c>
      <c r="N139" s="9">
        <f>SUM(N140)</f>
        <v>68915</v>
      </c>
      <c r="O139" s="10">
        <f t="shared" si="57"/>
        <v>172.249305446349</v>
      </c>
    </row>
    <row r="140" spans="1:15" s="1" customFormat="1" ht="35.25" customHeight="1" outlineLevel="5">
      <c r="A140" s="7" t="s">
        <v>200</v>
      </c>
      <c r="B140" s="8" t="s">
        <v>201</v>
      </c>
      <c r="C140" s="9">
        <f>SUM(D140:F140)</f>
        <v>95385</v>
      </c>
      <c r="D140" s="9"/>
      <c r="E140" s="9"/>
      <c r="F140" s="9">
        <v>95385</v>
      </c>
      <c r="G140" s="9">
        <f>SUM(H140:J140)</f>
        <v>164300</v>
      </c>
      <c r="H140" s="9"/>
      <c r="I140" s="9"/>
      <c r="J140" s="9">
        <v>164300</v>
      </c>
      <c r="K140" s="9">
        <f>SUM(L140:N140)</f>
        <v>68915</v>
      </c>
      <c r="L140" s="9">
        <f>SUM(H140-D140)</f>
        <v>0</v>
      </c>
      <c r="M140" s="9">
        <f>SUM(I140-E140)</f>
        <v>0</v>
      </c>
      <c r="N140" s="9">
        <f>SUM(J140-F140)</f>
        <v>68915</v>
      </c>
      <c r="O140" s="10">
        <f t="shared" si="57"/>
        <v>172.249305446349</v>
      </c>
    </row>
    <row r="141" spans="1:15" s="1" customFormat="1" ht="62.25" customHeight="1" outlineLevel="2">
      <c r="A141" s="3" t="s">
        <v>202</v>
      </c>
      <c r="B141" s="4" t="s">
        <v>203</v>
      </c>
      <c r="C141" s="5">
        <f aca="true" t="shared" si="75" ref="C141:J141">SUM(C142)</f>
        <v>23150</v>
      </c>
      <c r="D141" s="5">
        <f t="shared" si="75"/>
        <v>0</v>
      </c>
      <c r="E141" s="5">
        <f t="shared" si="75"/>
        <v>0</v>
      </c>
      <c r="F141" s="5">
        <f t="shared" si="75"/>
        <v>23150</v>
      </c>
      <c r="G141" s="5">
        <f t="shared" si="75"/>
        <v>36576</v>
      </c>
      <c r="H141" s="5">
        <f t="shared" si="75"/>
        <v>0</v>
      </c>
      <c r="I141" s="5">
        <f t="shared" si="75"/>
        <v>0</v>
      </c>
      <c r="J141" s="5">
        <f t="shared" si="75"/>
        <v>36576</v>
      </c>
      <c r="K141" s="5">
        <f>SUM(K142)</f>
        <v>13426</v>
      </c>
      <c r="L141" s="5">
        <f>SUM(L142)</f>
        <v>0</v>
      </c>
      <c r="M141" s="5">
        <f>SUM(M142)</f>
        <v>0</v>
      </c>
      <c r="N141" s="5">
        <f>SUM(N142)</f>
        <v>13426</v>
      </c>
      <c r="O141" s="6">
        <f t="shared" si="57"/>
        <v>157.99568034557237</v>
      </c>
    </row>
    <row r="142" spans="1:15" s="1" customFormat="1" ht="30.75" customHeight="1" outlineLevel="4">
      <c r="A142" s="7" t="s">
        <v>119</v>
      </c>
      <c r="B142" s="8" t="s">
        <v>204</v>
      </c>
      <c r="C142" s="9">
        <f>SUM(C143:C144)</f>
        <v>23150</v>
      </c>
      <c r="D142" s="9">
        <f>SUM(D143:D144)</f>
        <v>0</v>
      </c>
      <c r="E142" s="9">
        <f>SUM(E143:E144)</f>
        <v>0</v>
      </c>
      <c r="F142" s="9">
        <f>SUM(F143:F144)</f>
        <v>23150</v>
      </c>
      <c r="G142" s="9">
        <f aca="true" t="shared" si="76" ref="G142:N142">SUM(G143:G144)</f>
        <v>36576</v>
      </c>
      <c r="H142" s="9">
        <f t="shared" si="76"/>
        <v>0</v>
      </c>
      <c r="I142" s="9">
        <f t="shared" si="76"/>
        <v>0</v>
      </c>
      <c r="J142" s="9">
        <f t="shared" si="76"/>
        <v>36576</v>
      </c>
      <c r="K142" s="9">
        <f t="shared" si="76"/>
        <v>13426</v>
      </c>
      <c r="L142" s="9">
        <f t="shared" si="76"/>
        <v>0</v>
      </c>
      <c r="M142" s="9">
        <f t="shared" si="76"/>
        <v>0</v>
      </c>
      <c r="N142" s="9">
        <f t="shared" si="76"/>
        <v>13426</v>
      </c>
      <c r="O142" s="10">
        <f t="shared" si="57"/>
        <v>157.99568034557237</v>
      </c>
    </row>
    <row r="143" spans="1:15" s="1" customFormat="1" ht="47.25" customHeight="1" outlineLevel="6">
      <c r="A143" s="7" t="s">
        <v>205</v>
      </c>
      <c r="B143" s="8" t="s">
        <v>206</v>
      </c>
      <c r="C143" s="9">
        <f>SUM(D143:F143)</f>
        <v>13400</v>
      </c>
      <c r="D143" s="9"/>
      <c r="E143" s="9"/>
      <c r="F143" s="9">
        <v>13400</v>
      </c>
      <c r="G143" s="9">
        <f>SUM(H143:J143)</f>
        <v>31576</v>
      </c>
      <c r="H143" s="9"/>
      <c r="I143" s="9"/>
      <c r="J143" s="9">
        <v>31576</v>
      </c>
      <c r="K143" s="9">
        <f>SUM(L143:N143)</f>
        <v>18176</v>
      </c>
      <c r="L143" s="9">
        <f aca="true" t="shared" si="77" ref="L143:N144">SUM(H143-D143)</f>
        <v>0</v>
      </c>
      <c r="M143" s="9">
        <f t="shared" si="77"/>
        <v>0</v>
      </c>
      <c r="N143" s="9">
        <f t="shared" si="77"/>
        <v>18176</v>
      </c>
      <c r="O143" s="10">
        <f t="shared" si="57"/>
        <v>235.6417910447761</v>
      </c>
    </row>
    <row r="144" spans="1:15" s="1" customFormat="1" ht="30.75" customHeight="1" outlineLevel="6">
      <c r="A144" s="7" t="s">
        <v>207</v>
      </c>
      <c r="B144" s="8" t="s">
        <v>208</v>
      </c>
      <c r="C144" s="9">
        <f>SUM(D144:F144)</f>
        <v>9750</v>
      </c>
      <c r="D144" s="9"/>
      <c r="E144" s="9"/>
      <c r="F144" s="9">
        <v>9750</v>
      </c>
      <c r="G144" s="9">
        <f>SUM(H144:J144)</f>
        <v>5000</v>
      </c>
      <c r="H144" s="9"/>
      <c r="I144" s="9"/>
      <c r="J144" s="9">
        <v>5000</v>
      </c>
      <c r="K144" s="9">
        <f>SUM(L144:N144)</f>
        <v>-4750</v>
      </c>
      <c r="L144" s="9">
        <f t="shared" si="77"/>
        <v>0</v>
      </c>
      <c r="M144" s="9">
        <f t="shared" si="77"/>
        <v>0</v>
      </c>
      <c r="N144" s="9">
        <f t="shared" si="77"/>
        <v>-4750</v>
      </c>
      <c r="O144" s="10">
        <f t="shared" si="57"/>
        <v>51.28205128205128</v>
      </c>
    </row>
    <row r="145" spans="1:15" s="1" customFormat="1" ht="32.25" customHeight="1" outlineLevel="2">
      <c r="A145" s="3" t="s">
        <v>209</v>
      </c>
      <c r="B145" s="4" t="s">
        <v>210</v>
      </c>
      <c r="C145" s="5">
        <f aca="true" t="shared" si="78" ref="C145:J145">SUM(C146)</f>
        <v>16044.9</v>
      </c>
      <c r="D145" s="5">
        <f t="shared" si="78"/>
        <v>0</v>
      </c>
      <c r="E145" s="5">
        <f t="shared" si="78"/>
        <v>0</v>
      </c>
      <c r="F145" s="5">
        <f t="shared" si="78"/>
        <v>16044.9</v>
      </c>
      <c r="G145" s="5">
        <f t="shared" si="78"/>
        <v>15022.3</v>
      </c>
      <c r="H145" s="5">
        <f t="shared" si="78"/>
        <v>0</v>
      </c>
      <c r="I145" s="5">
        <f t="shared" si="78"/>
        <v>0</v>
      </c>
      <c r="J145" s="5">
        <f t="shared" si="78"/>
        <v>15022.3</v>
      </c>
      <c r="K145" s="5">
        <f>SUM(K146)</f>
        <v>-1022.6000000000004</v>
      </c>
      <c r="L145" s="5">
        <f>SUM(L146)</f>
        <v>0</v>
      </c>
      <c r="M145" s="5">
        <f>SUM(M146)</f>
        <v>0</v>
      </c>
      <c r="N145" s="5">
        <f>SUM(N146)</f>
        <v>-1022.6000000000004</v>
      </c>
      <c r="O145" s="6">
        <f t="shared" si="57"/>
        <v>93.62663525481616</v>
      </c>
    </row>
    <row r="146" spans="1:15" s="1" customFormat="1" ht="33" customHeight="1" outlineLevel="4">
      <c r="A146" s="7" t="s">
        <v>211</v>
      </c>
      <c r="B146" s="8" t="s">
        <v>212</v>
      </c>
      <c r="C146" s="9">
        <f aca="true" t="shared" si="79" ref="C146:N146">SUM(C147:C147)</f>
        <v>16044.9</v>
      </c>
      <c r="D146" s="9">
        <f t="shared" si="79"/>
        <v>0</v>
      </c>
      <c r="E146" s="9">
        <f t="shared" si="79"/>
        <v>0</v>
      </c>
      <c r="F146" s="9">
        <f t="shared" si="79"/>
        <v>16044.9</v>
      </c>
      <c r="G146" s="9">
        <f t="shared" si="79"/>
        <v>15022.3</v>
      </c>
      <c r="H146" s="9">
        <f t="shared" si="79"/>
        <v>0</v>
      </c>
      <c r="I146" s="9">
        <f t="shared" si="79"/>
        <v>0</v>
      </c>
      <c r="J146" s="9">
        <f t="shared" si="79"/>
        <v>15022.3</v>
      </c>
      <c r="K146" s="9">
        <f t="shared" si="79"/>
        <v>-1022.6000000000004</v>
      </c>
      <c r="L146" s="9">
        <f t="shared" si="79"/>
        <v>0</v>
      </c>
      <c r="M146" s="9">
        <f t="shared" si="79"/>
        <v>0</v>
      </c>
      <c r="N146" s="9">
        <f t="shared" si="79"/>
        <v>-1022.6000000000004</v>
      </c>
      <c r="O146" s="10">
        <f t="shared" si="57"/>
        <v>93.62663525481616</v>
      </c>
    </row>
    <row r="147" spans="1:15" s="1" customFormat="1" ht="15" customHeight="1" outlineLevel="6">
      <c r="A147" s="7" t="s">
        <v>213</v>
      </c>
      <c r="B147" s="8" t="s">
        <v>214</v>
      </c>
      <c r="C147" s="9">
        <f>SUM(D147:F147)</f>
        <v>16044.9</v>
      </c>
      <c r="D147" s="9"/>
      <c r="E147" s="9"/>
      <c r="F147" s="9">
        <v>16044.9</v>
      </c>
      <c r="G147" s="9">
        <f>SUM(H147:J147)</f>
        <v>15022.3</v>
      </c>
      <c r="H147" s="9"/>
      <c r="I147" s="9"/>
      <c r="J147" s="9">
        <v>15022.3</v>
      </c>
      <c r="K147" s="9">
        <f>SUM(L147:N147)</f>
        <v>-1022.6000000000004</v>
      </c>
      <c r="L147" s="9">
        <f>SUM(H147-D147)</f>
        <v>0</v>
      </c>
      <c r="M147" s="9">
        <f>SUM(I147-E147)</f>
        <v>0</v>
      </c>
      <c r="N147" s="9">
        <f>SUM(J147-F147)</f>
        <v>-1022.6000000000004</v>
      </c>
      <c r="O147" s="10">
        <f t="shared" si="57"/>
        <v>93.62663525481616</v>
      </c>
    </row>
    <row r="148" spans="1:15" s="1" customFormat="1" ht="64.5" customHeight="1" outlineLevel="2">
      <c r="A148" s="3" t="s">
        <v>215</v>
      </c>
      <c r="B148" s="4" t="s">
        <v>216</v>
      </c>
      <c r="C148" s="5">
        <f>SUM(C149+C151)</f>
        <v>10206079.91</v>
      </c>
      <c r="D148" s="5">
        <f>SUM(D149+D151)</f>
        <v>0</v>
      </c>
      <c r="E148" s="5">
        <f>SUM(E149+E151)</f>
        <v>0</v>
      </c>
      <c r="F148" s="5">
        <f>SUM(F149+F151)</f>
        <v>10206079.91</v>
      </c>
      <c r="G148" s="5">
        <f aca="true" t="shared" si="80" ref="G148:N148">SUM(G149+G151)</f>
        <v>11140742.57</v>
      </c>
      <c r="H148" s="5">
        <f t="shared" si="80"/>
        <v>0</v>
      </c>
      <c r="I148" s="5">
        <f t="shared" si="80"/>
        <v>0</v>
      </c>
      <c r="J148" s="5">
        <f t="shared" si="80"/>
        <v>11140742.57</v>
      </c>
      <c r="K148" s="5">
        <f t="shared" si="80"/>
        <v>934662.6600000003</v>
      </c>
      <c r="L148" s="5">
        <f t="shared" si="80"/>
        <v>0</v>
      </c>
      <c r="M148" s="5">
        <f t="shared" si="80"/>
        <v>0</v>
      </c>
      <c r="N148" s="5">
        <f t="shared" si="80"/>
        <v>934662.6600000003</v>
      </c>
      <c r="O148" s="6">
        <f t="shared" si="57"/>
        <v>109.15790066550635</v>
      </c>
    </row>
    <row r="149" spans="1:15" s="1" customFormat="1" ht="61.5" customHeight="1" outlineLevel="4">
      <c r="A149" s="7" t="s">
        <v>217</v>
      </c>
      <c r="B149" s="8" t="s">
        <v>218</v>
      </c>
      <c r="C149" s="9">
        <f aca="true" t="shared" si="81" ref="C149:J149">SUM(C150)</f>
        <v>644962.38</v>
      </c>
      <c r="D149" s="9">
        <f t="shared" si="81"/>
        <v>0</v>
      </c>
      <c r="E149" s="9">
        <f t="shared" si="81"/>
        <v>0</v>
      </c>
      <c r="F149" s="9">
        <f t="shared" si="81"/>
        <v>644962.38</v>
      </c>
      <c r="G149" s="9">
        <f t="shared" si="81"/>
        <v>717103.8</v>
      </c>
      <c r="H149" s="9">
        <f t="shared" si="81"/>
        <v>0</v>
      </c>
      <c r="I149" s="9">
        <f t="shared" si="81"/>
        <v>0</v>
      </c>
      <c r="J149" s="9">
        <f t="shared" si="81"/>
        <v>717103.8</v>
      </c>
      <c r="K149" s="9">
        <f>SUM(K150)</f>
        <v>72141.42000000004</v>
      </c>
      <c r="L149" s="9">
        <f>SUM(L150)</f>
        <v>0</v>
      </c>
      <c r="M149" s="9">
        <f>SUM(M150)</f>
        <v>0</v>
      </c>
      <c r="N149" s="9">
        <f>SUM(N150)</f>
        <v>72141.42000000004</v>
      </c>
      <c r="O149" s="10">
        <f t="shared" si="57"/>
        <v>111.1853686722007</v>
      </c>
    </row>
    <row r="150" spans="1:15" s="1" customFormat="1" ht="33" customHeight="1" outlineLevel="6">
      <c r="A150" s="7" t="s">
        <v>219</v>
      </c>
      <c r="B150" s="8" t="s">
        <v>220</v>
      </c>
      <c r="C150" s="9">
        <f>SUM(D150:F150)</f>
        <v>644962.38</v>
      </c>
      <c r="D150" s="9"/>
      <c r="E150" s="9"/>
      <c r="F150" s="9">
        <v>644962.38</v>
      </c>
      <c r="G150" s="9">
        <f>SUM(H150:J150)</f>
        <v>717103.8</v>
      </c>
      <c r="H150" s="9"/>
      <c r="I150" s="9"/>
      <c r="J150" s="9">
        <v>717103.8</v>
      </c>
      <c r="K150" s="9">
        <f>SUM(L150:N150)</f>
        <v>72141.42000000004</v>
      </c>
      <c r="L150" s="9">
        <f>SUM(H150-D150)</f>
        <v>0</v>
      </c>
      <c r="M150" s="9">
        <f>SUM(I150-E150)</f>
        <v>0</v>
      </c>
      <c r="N150" s="9">
        <f>SUM(J150-F150)</f>
        <v>72141.42000000004</v>
      </c>
      <c r="O150" s="10">
        <f t="shared" si="57"/>
        <v>111.1853686722007</v>
      </c>
    </row>
    <row r="151" spans="1:15" s="1" customFormat="1" ht="64.5" customHeight="1" outlineLevel="4">
      <c r="A151" s="7" t="s">
        <v>83</v>
      </c>
      <c r="B151" s="8" t="s">
        <v>221</v>
      </c>
      <c r="C151" s="9">
        <f aca="true" t="shared" si="82" ref="C151:J151">SUM(C152)</f>
        <v>9561117.53</v>
      </c>
      <c r="D151" s="9">
        <f t="shared" si="82"/>
        <v>0</v>
      </c>
      <c r="E151" s="9">
        <f t="shared" si="82"/>
        <v>0</v>
      </c>
      <c r="F151" s="9">
        <f t="shared" si="82"/>
        <v>9561117.53</v>
      </c>
      <c r="G151" s="9">
        <f t="shared" si="82"/>
        <v>10423638.77</v>
      </c>
      <c r="H151" s="9">
        <f t="shared" si="82"/>
        <v>0</v>
      </c>
      <c r="I151" s="9">
        <f t="shared" si="82"/>
        <v>0</v>
      </c>
      <c r="J151" s="9">
        <f t="shared" si="82"/>
        <v>10423638.77</v>
      </c>
      <c r="K151" s="9">
        <f>SUM(K152)</f>
        <v>862521.2400000002</v>
      </c>
      <c r="L151" s="9">
        <f>SUM(L152)</f>
        <v>0</v>
      </c>
      <c r="M151" s="9">
        <f>SUM(M152)</f>
        <v>0</v>
      </c>
      <c r="N151" s="9">
        <f>SUM(N152)</f>
        <v>862521.2400000002</v>
      </c>
      <c r="O151" s="10">
        <f t="shared" si="57"/>
        <v>109.02113416442857</v>
      </c>
    </row>
    <row r="152" spans="1:15" s="1" customFormat="1" ht="45.75" customHeight="1" outlineLevel="6">
      <c r="A152" s="7" t="s">
        <v>222</v>
      </c>
      <c r="B152" s="8" t="s">
        <v>223</v>
      </c>
      <c r="C152" s="9">
        <f>SUM(D152:F152)</f>
        <v>9561117.53</v>
      </c>
      <c r="D152" s="9"/>
      <c r="E152" s="9"/>
      <c r="F152" s="9">
        <v>9561117.53</v>
      </c>
      <c r="G152" s="9">
        <f>SUM(H152:J152)</f>
        <v>10423638.77</v>
      </c>
      <c r="H152" s="9"/>
      <c r="I152" s="9"/>
      <c r="J152" s="9">
        <v>10423638.77</v>
      </c>
      <c r="K152" s="9">
        <f>SUM(L152:N152)</f>
        <v>862521.2400000002</v>
      </c>
      <c r="L152" s="9">
        <f>SUM(H152-D152)</f>
        <v>0</v>
      </c>
      <c r="M152" s="9">
        <f>SUM(I152-E152)</f>
        <v>0</v>
      </c>
      <c r="N152" s="9">
        <f>SUM(J152-F152)</f>
        <v>862521.2400000002</v>
      </c>
      <c r="O152" s="10">
        <f t="shared" si="57"/>
        <v>109.02113416442857</v>
      </c>
    </row>
    <row r="153" spans="1:15" s="1" customFormat="1" ht="66" customHeight="1" outlineLevel="1">
      <c r="A153" s="3" t="s">
        <v>224</v>
      </c>
      <c r="B153" s="4" t="s">
        <v>225</v>
      </c>
      <c r="C153" s="5">
        <f>SUM(C154+C160)</f>
        <v>162321.28</v>
      </c>
      <c r="D153" s="5">
        <f>SUM(D154+D160)</f>
        <v>0</v>
      </c>
      <c r="E153" s="5">
        <f>SUM(E154+E160)</f>
        <v>0</v>
      </c>
      <c r="F153" s="5">
        <f>SUM(F154+F160)</f>
        <v>162321.28</v>
      </c>
      <c r="G153" s="5">
        <f aca="true" t="shared" si="83" ref="G153:N153">SUM(G154+G160)</f>
        <v>485801.5</v>
      </c>
      <c r="H153" s="5">
        <f t="shared" si="83"/>
        <v>0</v>
      </c>
      <c r="I153" s="5">
        <f t="shared" si="83"/>
        <v>0</v>
      </c>
      <c r="J153" s="5">
        <f t="shared" si="83"/>
        <v>485801.5</v>
      </c>
      <c r="K153" s="5">
        <f t="shared" si="83"/>
        <v>323480.22</v>
      </c>
      <c r="L153" s="5">
        <f t="shared" si="83"/>
        <v>0</v>
      </c>
      <c r="M153" s="5">
        <f t="shared" si="83"/>
        <v>0</v>
      </c>
      <c r="N153" s="5">
        <f t="shared" si="83"/>
        <v>323480.22</v>
      </c>
      <c r="O153" s="6">
        <f t="shared" si="57"/>
        <v>299.2839262972791</v>
      </c>
    </row>
    <row r="154" spans="1:15" s="1" customFormat="1" ht="48" customHeight="1" outlineLevel="2">
      <c r="A154" s="3" t="s">
        <v>226</v>
      </c>
      <c r="B154" s="4" t="s">
        <v>227</v>
      </c>
      <c r="C154" s="5">
        <f aca="true" t="shared" si="84" ref="C154:J154">SUM(C155)</f>
        <v>122821.28</v>
      </c>
      <c r="D154" s="5">
        <f t="shared" si="84"/>
        <v>0</v>
      </c>
      <c r="E154" s="5">
        <f t="shared" si="84"/>
        <v>0</v>
      </c>
      <c r="F154" s="5">
        <f t="shared" si="84"/>
        <v>122821.28</v>
      </c>
      <c r="G154" s="5">
        <f t="shared" si="84"/>
        <v>467379.28</v>
      </c>
      <c r="H154" s="5">
        <f t="shared" si="84"/>
        <v>0</v>
      </c>
      <c r="I154" s="5">
        <f t="shared" si="84"/>
        <v>0</v>
      </c>
      <c r="J154" s="5">
        <f t="shared" si="84"/>
        <v>467379.28</v>
      </c>
      <c r="K154" s="5">
        <f>SUM(K155)</f>
        <v>344558</v>
      </c>
      <c r="L154" s="5">
        <f>SUM(L155)</f>
        <v>0</v>
      </c>
      <c r="M154" s="5">
        <f>SUM(M155)</f>
        <v>0</v>
      </c>
      <c r="N154" s="5">
        <f>SUM(N155)</f>
        <v>344558</v>
      </c>
      <c r="O154" s="6">
        <f t="shared" si="57"/>
        <v>380.5360764844659</v>
      </c>
    </row>
    <row r="155" spans="1:15" s="1" customFormat="1" ht="33.75" customHeight="1" outlineLevel="4">
      <c r="A155" s="7" t="s">
        <v>228</v>
      </c>
      <c r="B155" s="8" t="s">
        <v>229</v>
      </c>
      <c r="C155" s="9">
        <f>SUM(C156:C159)</f>
        <v>122821.28</v>
      </c>
      <c r="D155" s="9">
        <f>SUM(D156:D159)</f>
        <v>0</v>
      </c>
      <c r="E155" s="9">
        <f>SUM(E156:E159)</f>
        <v>0</v>
      </c>
      <c r="F155" s="9">
        <f>SUM(F156:F159)</f>
        <v>122821.28</v>
      </c>
      <c r="G155" s="9">
        <f aca="true" t="shared" si="85" ref="G155:N155">SUM(G156:G159)</f>
        <v>467379.28</v>
      </c>
      <c r="H155" s="9">
        <f t="shared" si="85"/>
        <v>0</v>
      </c>
      <c r="I155" s="9">
        <f t="shared" si="85"/>
        <v>0</v>
      </c>
      <c r="J155" s="9">
        <f t="shared" si="85"/>
        <v>467379.28</v>
      </c>
      <c r="K155" s="9">
        <f t="shared" si="85"/>
        <v>344558</v>
      </c>
      <c r="L155" s="9">
        <f t="shared" si="85"/>
        <v>0</v>
      </c>
      <c r="M155" s="9">
        <f t="shared" si="85"/>
        <v>0</v>
      </c>
      <c r="N155" s="9">
        <f t="shared" si="85"/>
        <v>344558</v>
      </c>
      <c r="O155" s="10">
        <f t="shared" si="57"/>
        <v>380.5360764844659</v>
      </c>
    </row>
    <row r="156" spans="1:15" s="1" customFormat="1" ht="46.5" customHeight="1" outlineLevel="4">
      <c r="A156" s="7" t="s">
        <v>230</v>
      </c>
      <c r="B156" s="8" t="s">
        <v>231</v>
      </c>
      <c r="C156" s="9">
        <f>SUM(D156:F156)</f>
        <v>50157.65</v>
      </c>
      <c r="D156" s="9"/>
      <c r="E156" s="9"/>
      <c r="F156" s="9">
        <v>50157.65</v>
      </c>
      <c r="G156" s="9">
        <f>SUM(H156:J156)</f>
        <v>55095.71</v>
      </c>
      <c r="H156" s="9"/>
      <c r="I156" s="9"/>
      <c r="J156" s="9">
        <v>55095.71</v>
      </c>
      <c r="K156" s="9">
        <f>SUM(L156:N156)</f>
        <v>4938.059999999998</v>
      </c>
      <c r="L156" s="9">
        <f aca="true" t="shared" si="86" ref="L156:N159">SUM(H156-D156)</f>
        <v>0</v>
      </c>
      <c r="M156" s="9">
        <f t="shared" si="86"/>
        <v>0</v>
      </c>
      <c r="N156" s="9">
        <f t="shared" si="86"/>
        <v>4938.059999999998</v>
      </c>
      <c r="O156" s="10">
        <f t="shared" si="57"/>
        <v>109.84507846759169</v>
      </c>
    </row>
    <row r="157" spans="1:15" s="1" customFormat="1" ht="46.5" customHeight="1" outlineLevel="4">
      <c r="A157" s="30" t="s">
        <v>294</v>
      </c>
      <c r="B157" s="31" t="s">
        <v>295</v>
      </c>
      <c r="C157" s="9">
        <f>SUM(D157:F157)</f>
        <v>16000</v>
      </c>
      <c r="D157" s="9"/>
      <c r="E157" s="9"/>
      <c r="F157" s="9">
        <v>16000</v>
      </c>
      <c r="G157" s="9">
        <f>SUM(H157:J157)</f>
        <v>0</v>
      </c>
      <c r="H157" s="9"/>
      <c r="I157" s="9"/>
      <c r="J157" s="9"/>
      <c r="K157" s="9">
        <f>SUM(L157:N157)</f>
        <v>-16000</v>
      </c>
      <c r="L157" s="9">
        <f t="shared" si="86"/>
        <v>0</v>
      </c>
      <c r="M157" s="9">
        <f t="shared" si="86"/>
        <v>0</v>
      </c>
      <c r="N157" s="9">
        <f t="shared" si="86"/>
        <v>-16000</v>
      </c>
      <c r="O157" s="10">
        <f t="shared" si="57"/>
        <v>0</v>
      </c>
    </row>
    <row r="158" spans="1:15" s="1" customFormat="1" ht="82.5" customHeight="1" outlineLevel="4">
      <c r="A158" s="7" t="s">
        <v>232</v>
      </c>
      <c r="B158" s="11" t="s">
        <v>233</v>
      </c>
      <c r="C158" s="9">
        <f>SUM(D158:F158)</f>
        <v>8000</v>
      </c>
      <c r="D158" s="9"/>
      <c r="E158" s="9"/>
      <c r="F158" s="9">
        <v>8000</v>
      </c>
      <c r="G158" s="9">
        <f>SUM(H158:J158)</f>
        <v>0</v>
      </c>
      <c r="H158" s="9"/>
      <c r="I158" s="9"/>
      <c r="J158" s="9"/>
      <c r="K158" s="9">
        <f>SUM(L158:N158)</f>
        <v>-8000</v>
      </c>
      <c r="L158" s="9">
        <f>SUM(H158-D158)</f>
        <v>0</v>
      </c>
      <c r="M158" s="9">
        <f>SUM(I158-E158)</f>
        <v>0</v>
      </c>
      <c r="N158" s="9">
        <f>SUM(J158-F158)</f>
        <v>-8000</v>
      </c>
      <c r="O158" s="10">
        <f t="shared" si="57"/>
        <v>0</v>
      </c>
    </row>
    <row r="159" spans="1:15" s="1" customFormat="1" ht="46.5" customHeight="1" outlineLevel="6">
      <c r="A159" s="7" t="s">
        <v>234</v>
      </c>
      <c r="B159" s="8" t="s">
        <v>235</v>
      </c>
      <c r="C159" s="9">
        <f>SUM(D159:F159)</f>
        <v>48663.63</v>
      </c>
      <c r="D159" s="9"/>
      <c r="E159" s="9"/>
      <c r="F159" s="9">
        <v>48663.63</v>
      </c>
      <c r="G159" s="9">
        <f>SUM(H159:J159)</f>
        <v>412283.57</v>
      </c>
      <c r="H159" s="9"/>
      <c r="I159" s="9"/>
      <c r="J159" s="9">
        <v>412283.57</v>
      </c>
      <c r="K159" s="9">
        <f>SUM(L159:N159)</f>
        <v>363619.94</v>
      </c>
      <c r="L159" s="9">
        <f t="shared" si="86"/>
        <v>0</v>
      </c>
      <c r="M159" s="9">
        <f t="shared" si="86"/>
        <v>0</v>
      </c>
      <c r="N159" s="9">
        <f t="shared" si="86"/>
        <v>363619.94</v>
      </c>
      <c r="O159" s="10">
        <f t="shared" si="57"/>
        <v>847.2108841859928</v>
      </c>
    </row>
    <row r="160" spans="1:15" s="1" customFormat="1" ht="46.5" customHeight="1" outlineLevel="6">
      <c r="A160" s="32" t="s">
        <v>296</v>
      </c>
      <c r="B160" s="33" t="s">
        <v>297</v>
      </c>
      <c r="C160" s="5">
        <f aca="true" t="shared" si="87" ref="C160:N160">SUM(C161)</f>
        <v>39500</v>
      </c>
      <c r="D160" s="5">
        <f t="shared" si="87"/>
        <v>0</v>
      </c>
      <c r="E160" s="5">
        <f t="shared" si="87"/>
        <v>0</v>
      </c>
      <c r="F160" s="5">
        <f t="shared" si="87"/>
        <v>39500</v>
      </c>
      <c r="G160" s="5">
        <f t="shared" si="87"/>
        <v>18422.22</v>
      </c>
      <c r="H160" s="5">
        <f t="shared" si="87"/>
        <v>0</v>
      </c>
      <c r="I160" s="5">
        <f t="shared" si="87"/>
        <v>0</v>
      </c>
      <c r="J160" s="5">
        <f t="shared" si="87"/>
        <v>18422.22</v>
      </c>
      <c r="K160" s="5">
        <f t="shared" si="87"/>
        <v>-21077.78</v>
      </c>
      <c r="L160" s="5">
        <f t="shared" si="87"/>
        <v>0</v>
      </c>
      <c r="M160" s="5">
        <f t="shared" si="87"/>
        <v>0</v>
      </c>
      <c r="N160" s="5">
        <f t="shared" si="87"/>
        <v>-21077.78</v>
      </c>
      <c r="O160" s="10">
        <f t="shared" si="57"/>
        <v>46.63853164556963</v>
      </c>
    </row>
    <row r="161" spans="1:15" s="1" customFormat="1" ht="46.5" customHeight="1" outlineLevel="6">
      <c r="A161" s="32" t="s">
        <v>298</v>
      </c>
      <c r="B161" s="33" t="s">
        <v>299</v>
      </c>
      <c r="C161" s="5">
        <f>SUM(C162:C164)</f>
        <v>39500</v>
      </c>
      <c r="D161" s="5">
        <f aca="true" t="shared" si="88" ref="D161:N161">SUM(D162:D164)</f>
        <v>0</v>
      </c>
      <c r="E161" s="5">
        <f t="shared" si="88"/>
        <v>0</v>
      </c>
      <c r="F161" s="5">
        <f t="shared" si="88"/>
        <v>39500</v>
      </c>
      <c r="G161" s="5">
        <f t="shared" si="88"/>
        <v>18422.22</v>
      </c>
      <c r="H161" s="5">
        <f t="shared" si="88"/>
        <v>0</v>
      </c>
      <c r="I161" s="5">
        <f t="shared" si="88"/>
        <v>0</v>
      </c>
      <c r="J161" s="5">
        <f t="shared" si="88"/>
        <v>18422.22</v>
      </c>
      <c r="K161" s="5">
        <f t="shared" si="88"/>
        <v>-21077.78</v>
      </c>
      <c r="L161" s="5">
        <f t="shared" si="88"/>
        <v>0</v>
      </c>
      <c r="M161" s="5">
        <f t="shared" si="88"/>
        <v>0</v>
      </c>
      <c r="N161" s="5">
        <f t="shared" si="88"/>
        <v>-21077.78</v>
      </c>
      <c r="O161" s="10">
        <f t="shared" si="57"/>
        <v>46.63853164556963</v>
      </c>
    </row>
    <row r="162" spans="1:15" s="1" customFormat="1" ht="46.5" customHeight="1" outlineLevel="6">
      <c r="A162" s="30" t="s">
        <v>300</v>
      </c>
      <c r="B162" s="31" t="s">
        <v>301</v>
      </c>
      <c r="C162" s="9">
        <f>SUM(D162:F162)</f>
        <v>27500</v>
      </c>
      <c r="D162" s="9"/>
      <c r="E162" s="9"/>
      <c r="F162" s="9">
        <v>27500</v>
      </c>
      <c r="G162" s="9">
        <f>SUM(H162:J162)</f>
        <v>0</v>
      </c>
      <c r="H162" s="9"/>
      <c r="I162" s="9"/>
      <c r="J162" s="9"/>
      <c r="K162" s="9">
        <f>SUM(L162:N162)</f>
        <v>-27500</v>
      </c>
      <c r="L162" s="9">
        <f aca="true" t="shared" si="89" ref="L162:N164">SUM(H162-D162)</f>
        <v>0</v>
      </c>
      <c r="M162" s="9">
        <f t="shared" si="89"/>
        <v>0</v>
      </c>
      <c r="N162" s="9">
        <f t="shared" si="89"/>
        <v>-27500</v>
      </c>
      <c r="O162" s="10">
        <f t="shared" si="57"/>
        <v>0</v>
      </c>
    </row>
    <row r="163" spans="1:15" s="1" customFormat="1" ht="46.5" customHeight="1" outlineLevel="6">
      <c r="A163" s="30" t="s">
        <v>320</v>
      </c>
      <c r="B163" s="31" t="s">
        <v>321</v>
      </c>
      <c r="C163" s="9">
        <f>SUM(D163:F163)</f>
        <v>12000</v>
      </c>
      <c r="D163" s="9"/>
      <c r="E163" s="9"/>
      <c r="F163" s="9">
        <v>12000</v>
      </c>
      <c r="G163" s="9">
        <f>SUM(H163:J163)</f>
        <v>10422.22</v>
      </c>
      <c r="H163" s="9"/>
      <c r="I163" s="9"/>
      <c r="J163" s="9">
        <v>10422.22</v>
      </c>
      <c r="K163" s="9">
        <f>SUM(L163:N163)</f>
        <v>-1577.7800000000007</v>
      </c>
      <c r="L163" s="9">
        <f t="shared" si="89"/>
        <v>0</v>
      </c>
      <c r="M163" s="9">
        <f t="shared" si="89"/>
        <v>0</v>
      </c>
      <c r="N163" s="9">
        <f t="shared" si="89"/>
        <v>-1577.7800000000007</v>
      </c>
      <c r="O163" s="10">
        <f t="shared" si="57"/>
        <v>86.85183333333333</v>
      </c>
    </row>
    <row r="164" spans="1:15" s="1" customFormat="1" ht="46.5" customHeight="1" outlineLevel="6">
      <c r="A164" s="30" t="s">
        <v>322</v>
      </c>
      <c r="B164" s="31" t="s">
        <v>323</v>
      </c>
      <c r="C164" s="9">
        <f>SUM(D164:F164)</f>
        <v>0</v>
      </c>
      <c r="D164" s="9"/>
      <c r="E164" s="9"/>
      <c r="F164" s="9"/>
      <c r="G164" s="9">
        <f>SUM(H164:J164)</f>
        <v>8000</v>
      </c>
      <c r="H164" s="9"/>
      <c r="I164" s="9"/>
      <c r="J164" s="9">
        <v>8000</v>
      </c>
      <c r="K164" s="9">
        <f>SUM(L164:N164)</f>
        <v>8000</v>
      </c>
      <c r="L164" s="9">
        <f t="shared" si="89"/>
        <v>0</v>
      </c>
      <c r="M164" s="9">
        <f t="shared" si="89"/>
        <v>0</v>
      </c>
      <c r="N164" s="9">
        <f t="shared" si="89"/>
        <v>8000</v>
      </c>
      <c r="O164" s="10" t="e">
        <f t="shared" si="57"/>
        <v>#DIV/0!</v>
      </c>
    </row>
    <row r="165" spans="1:15" s="1" customFormat="1" ht="60.75" customHeight="1" outlineLevel="1">
      <c r="A165" s="3" t="s">
        <v>236</v>
      </c>
      <c r="B165" s="4" t="s">
        <v>237</v>
      </c>
      <c r="C165" s="5">
        <f>SUM(C166)</f>
        <v>37000</v>
      </c>
      <c r="D165" s="5">
        <f aca="true" t="shared" si="90" ref="D165:N166">SUM(D166)</f>
        <v>0</v>
      </c>
      <c r="E165" s="5">
        <f t="shared" si="90"/>
        <v>0</v>
      </c>
      <c r="F165" s="5">
        <f t="shared" si="90"/>
        <v>37000</v>
      </c>
      <c r="G165" s="5">
        <f>SUM(G166)</f>
        <v>0</v>
      </c>
      <c r="H165" s="5">
        <f t="shared" si="90"/>
        <v>0</v>
      </c>
      <c r="I165" s="5">
        <f t="shared" si="90"/>
        <v>0</v>
      </c>
      <c r="J165" s="5">
        <f t="shared" si="90"/>
        <v>0</v>
      </c>
      <c r="K165" s="5">
        <f>SUM(K166)</f>
        <v>-37000</v>
      </c>
      <c r="L165" s="5">
        <f t="shared" si="90"/>
        <v>0</v>
      </c>
      <c r="M165" s="5">
        <f t="shared" si="90"/>
        <v>0</v>
      </c>
      <c r="N165" s="5">
        <f t="shared" si="90"/>
        <v>-37000</v>
      </c>
      <c r="O165" s="10">
        <f t="shared" si="57"/>
        <v>0</v>
      </c>
    </row>
    <row r="166" spans="1:15" s="1" customFormat="1" ht="48" customHeight="1" outlineLevel="2">
      <c r="A166" s="3" t="s">
        <v>238</v>
      </c>
      <c r="B166" s="4" t="s">
        <v>239</v>
      </c>
      <c r="C166" s="5">
        <f>SUM(C167)</f>
        <v>37000</v>
      </c>
      <c r="D166" s="5">
        <f t="shared" si="90"/>
        <v>0</v>
      </c>
      <c r="E166" s="5">
        <f t="shared" si="90"/>
        <v>0</v>
      </c>
      <c r="F166" s="5">
        <f t="shared" si="90"/>
        <v>37000</v>
      </c>
      <c r="G166" s="5">
        <f>SUM(G167)</f>
        <v>0</v>
      </c>
      <c r="H166" s="5">
        <f t="shared" si="90"/>
        <v>0</v>
      </c>
      <c r="I166" s="5">
        <f t="shared" si="90"/>
        <v>0</v>
      </c>
      <c r="J166" s="5">
        <f t="shared" si="90"/>
        <v>0</v>
      </c>
      <c r="K166" s="5">
        <f>SUM(K167)</f>
        <v>-37000</v>
      </c>
      <c r="L166" s="5">
        <f t="shared" si="90"/>
        <v>0</v>
      </c>
      <c r="M166" s="5">
        <f t="shared" si="90"/>
        <v>0</v>
      </c>
      <c r="N166" s="5">
        <f t="shared" si="90"/>
        <v>-37000</v>
      </c>
      <c r="O166" s="10">
        <f t="shared" si="57"/>
        <v>0</v>
      </c>
    </row>
    <row r="167" spans="1:15" s="1" customFormat="1" ht="99.75" customHeight="1" outlineLevel="4">
      <c r="A167" s="7" t="s">
        <v>240</v>
      </c>
      <c r="B167" s="8" t="s">
        <v>241</v>
      </c>
      <c r="C167" s="9">
        <f aca="true" t="shared" si="91" ref="C167:J167">SUM(C168:C168)</f>
        <v>37000</v>
      </c>
      <c r="D167" s="9">
        <f t="shared" si="91"/>
        <v>0</v>
      </c>
      <c r="E167" s="9">
        <f t="shared" si="91"/>
        <v>0</v>
      </c>
      <c r="F167" s="9">
        <f t="shared" si="91"/>
        <v>37000</v>
      </c>
      <c r="G167" s="9">
        <f t="shared" si="91"/>
        <v>0</v>
      </c>
      <c r="H167" s="9">
        <f t="shared" si="91"/>
        <v>0</v>
      </c>
      <c r="I167" s="9">
        <f t="shared" si="91"/>
        <v>0</v>
      </c>
      <c r="J167" s="9">
        <f t="shared" si="91"/>
        <v>0</v>
      </c>
      <c r="K167" s="9">
        <f>SUM(K168:K168)</f>
        <v>-37000</v>
      </c>
      <c r="L167" s="9">
        <f>SUM(L168:L168)</f>
        <v>0</v>
      </c>
      <c r="M167" s="9">
        <f>SUM(M168:M168)</f>
        <v>0</v>
      </c>
      <c r="N167" s="9">
        <f>SUM(N168:N168)</f>
        <v>-37000</v>
      </c>
      <c r="O167" s="10">
        <f t="shared" si="57"/>
        <v>0</v>
      </c>
    </row>
    <row r="168" spans="1:15" s="1" customFormat="1" ht="31.5" outlineLevel="5">
      <c r="A168" s="30" t="s">
        <v>366</v>
      </c>
      <c r="B168" s="8" t="s">
        <v>365</v>
      </c>
      <c r="C168" s="9">
        <f>SUM(D168:F168)</f>
        <v>37000</v>
      </c>
      <c r="D168" s="9"/>
      <c r="E168" s="9"/>
      <c r="F168" s="9">
        <v>37000</v>
      </c>
      <c r="G168" s="9">
        <f>SUM(H168:J168)</f>
        <v>0</v>
      </c>
      <c r="H168" s="9"/>
      <c r="I168" s="9"/>
      <c r="J168" s="9"/>
      <c r="K168" s="9">
        <f>SUM(L168:N168)</f>
        <v>-37000</v>
      </c>
      <c r="L168" s="9">
        <f>SUM(H168-D168)</f>
        <v>0</v>
      </c>
      <c r="M168" s="9">
        <f>SUM(I168-E168)</f>
        <v>0</v>
      </c>
      <c r="N168" s="9">
        <f>SUM(J168-F168)</f>
        <v>-37000</v>
      </c>
      <c r="O168" s="10">
        <f t="shared" si="57"/>
        <v>0</v>
      </c>
    </row>
    <row r="169" spans="1:15" s="1" customFormat="1" ht="64.5" customHeight="1" outlineLevel="5">
      <c r="A169" s="3" t="s">
        <v>242</v>
      </c>
      <c r="B169" s="4" t="s">
        <v>243</v>
      </c>
      <c r="C169" s="5">
        <f aca="true" t="shared" si="92" ref="C169:N169">SUM(C170)</f>
        <v>268535</v>
      </c>
      <c r="D169" s="5">
        <f t="shared" si="92"/>
        <v>0</v>
      </c>
      <c r="E169" s="5">
        <f t="shared" si="92"/>
        <v>0</v>
      </c>
      <c r="F169" s="5">
        <f t="shared" si="92"/>
        <v>268535</v>
      </c>
      <c r="G169" s="5">
        <f t="shared" si="92"/>
        <v>258160</v>
      </c>
      <c r="H169" s="5">
        <f t="shared" si="92"/>
        <v>0</v>
      </c>
      <c r="I169" s="5">
        <f t="shared" si="92"/>
        <v>0</v>
      </c>
      <c r="J169" s="5">
        <f t="shared" si="92"/>
        <v>258160</v>
      </c>
      <c r="K169" s="5">
        <f t="shared" si="92"/>
        <v>-10375</v>
      </c>
      <c r="L169" s="5">
        <f t="shared" si="92"/>
        <v>0</v>
      </c>
      <c r="M169" s="5">
        <f t="shared" si="92"/>
        <v>0</v>
      </c>
      <c r="N169" s="5">
        <f t="shared" si="92"/>
        <v>-10375</v>
      </c>
      <c r="O169" s="6">
        <f t="shared" si="57"/>
        <v>96.13644403895209</v>
      </c>
    </row>
    <row r="170" spans="1:15" s="1" customFormat="1" ht="44.25" customHeight="1" outlineLevel="5">
      <c r="A170" s="3" t="s">
        <v>244</v>
      </c>
      <c r="B170" s="4" t="s">
        <v>245</v>
      </c>
      <c r="C170" s="5">
        <f aca="true" t="shared" si="93" ref="C170:N170">SUM(C171)</f>
        <v>268535</v>
      </c>
      <c r="D170" s="5">
        <f t="shared" si="93"/>
        <v>0</v>
      </c>
      <c r="E170" s="5">
        <f t="shared" si="93"/>
        <v>0</v>
      </c>
      <c r="F170" s="5">
        <f t="shared" si="93"/>
        <v>268535</v>
      </c>
      <c r="G170" s="5">
        <f t="shared" si="93"/>
        <v>258160</v>
      </c>
      <c r="H170" s="5">
        <f t="shared" si="93"/>
        <v>0</v>
      </c>
      <c r="I170" s="5">
        <f t="shared" si="93"/>
        <v>0</v>
      </c>
      <c r="J170" s="5">
        <f t="shared" si="93"/>
        <v>258160</v>
      </c>
      <c r="K170" s="5">
        <f t="shared" si="93"/>
        <v>-10375</v>
      </c>
      <c r="L170" s="5">
        <f t="shared" si="93"/>
        <v>0</v>
      </c>
      <c r="M170" s="5">
        <f t="shared" si="93"/>
        <v>0</v>
      </c>
      <c r="N170" s="5">
        <f t="shared" si="93"/>
        <v>-10375</v>
      </c>
      <c r="O170" s="6">
        <f t="shared" si="57"/>
        <v>96.13644403895209</v>
      </c>
    </row>
    <row r="171" spans="1:15" s="1" customFormat="1" ht="31.5" customHeight="1" outlineLevel="5">
      <c r="A171" s="7" t="s">
        <v>246</v>
      </c>
      <c r="B171" s="8" t="s">
        <v>247</v>
      </c>
      <c r="C171" s="9">
        <f>SUM(C172:C173)</f>
        <v>268535</v>
      </c>
      <c r="D171" s="9">
        <f>SUM(D172:D173)</f>
        <v>0</v>
      </c>
      <c r="E171" s="9">
        <f>SUM(E172:E173)</f>
        <v>0</v>
      </c>
      <c r="F171" s="9">
        <f>SUM(F172:F173)</f>
        <v>268535</v>
      </c>
      <c r="G171" s="9">
        <f aca="true" t="shared" si="94" ref="G171:N171">SUM(G172:G173)</f>
        <v>258160</v>
      </c>
      <c r="H171" s="9">
        <f t="shared" si="94"/>
        <v>0</v>
      </c>
      <c r="I171" s="9">
        <f t="shared" si="94"/>
        <v>0</v>
      </c>
      <c r="J171" s="9">
        <f t="shared" si="94"/>
        <v>258160</v>
      </c>
      <c r="K171" s="9">
        <f t="shared" si="94"/>
        <v>-10375</v>
      </c>
      <c r="L171" s="9">
        <f t="shared" si="94"/>
        <v>0</v>
      </c>
      <c r="M171" s="9">
        <f t="shared" si="94"/>
        <v>0</v>
      </c>
      <c r="N171" s="9">
        <f t="shared" si="94"/>
        <v>-10375</v>
      </c>
      <c r="O171" s="10">
        <f t="shared" si="57"/>
        <v>96.13644403895209</v>
      </c>
    </row>
    <row r="172" spans="1:15" s="1" customFormat="1" ht="31.5" customHeight="1" outlineLevel="5">
      <c r="A172" s="7" t="s">
        <v>248</v>
      </c>
      <c r="B172" s="11" t="s">
        <v>249</v>
      </c>
      <c r="C172" s="9">
        <f>SUM(D172:F172)</f>
        <v>2800</v>
      </c>
      <c r="D172" s="9"/>
      <c r="E172" s="9"/>
      <c r="F172" s="9">
        <v>2800</v>
      </c>
      <c r="G172" s="9">
        <f>SUM(H172:J172)</f>
        <v>0</v>
      </c>
      <c r="H172" s="9"/>
      <c r="I172" s="9"/>
      <c r="J172" s="9"/>
      <c r="K172" s="9">
        <f>SUM(L172:N172)</f>
        <v>-2800</v>
      </c>
      <c r="L172" s="9">
        <f aca="true" t="shared" si="95" ref="L172:N173">SUM(H172-D172)</f>
        <v>0</v>
      </c>
      <c r="M172" s="9">
        <f t="shared" si="95"/>
        <v>0</v>
      </c>
      <c r="N172" s="9">
        <f t="shared" si="95"/>
        <v>-2800</v>
      </c>
      <c r="O172" s="10">
        <f t="shared" si="57"/>
        <v>0</v>
      </c>
    </row>
    <row r="173" spans="1:15" s="1" customFormat="1" ht="33.75" customHeight="1" outlineLevel="5">
      <c r="A173" s="7" t="s">
        <v>250</v>
      </c>
      <c r="B173" s="11" t="s">
        <v>251</v>
      </c>
      <c r="C173" s="9">
        <f>SUM(D173:F173)</f>
        <v>265735</v>
      </c>
      <c r="D173" s="9"/>
      <c r="E173" s="9"/>
      <c r="F173" s="9">
        <v>265735</v>
      </c>
      <c r="G173" s="9">
        <f>SUM(H173:J173)</f>
        <v>258160</v>
      </c>
      <c r="H173" s="9"/>
      <c r="I173" s="9"/>
      <c r="J173" s="9">
        <v>258160</v>
      </c>
      <c r="K173" s="9">
        <f>SUM(L173:N173)</f>
        <v>-7575</v>
      </c>
      <c r="L173" s="9">
        <f t="shared" si="95"/>
        <v>0</v>
      </c>
      <c r="M173" s="9">
        <f t="shared" si="95"/>
        <v>0</v>
      </c>
      <c r="N173" s="9">
        <f t="shared" si="95"/>
        <v>-7575</v>
      </c>
      <c r="O173" s="10">
        <f t="shared" si="57"/>
        <v>97.14941577135116</v>
      </c>
    </row>
    <row r="174" spans="1:15" s="1" customFormat="1" ht="33.75" customHeight="1" outlineLevel="5">
      <c r="A174" s="35" t="s">
        <v>302</v>
      </c>
      <c r="B174" s="36" t="s">
        <v>303</v>
      </c>
      <c r="C174" s="5">
        <f aca="true" t="shared" si="96" ref="C174:N174">SUM(C175)</f>
        <v>14560</v>
      </c>
      <c r="D174" s="5">
        <f t="shared" si="96"/>
        <v>0</v>
      </c>
      <c r="E174" s="5">
        <f t="shared" si="96"/>
        <v>0</v>
      </c>
      <c r="F174" s="5">
        <f t="shared" si="96"/>
        <v>14560</v>
      </c>
      <c r="G174" s="5">
        <f t="shared" si="96"/>
        <v>0</v>
      </c>
      <c r="H174" s="5">
        <f t="shared" si="96"/>
        <v>0</v>
      </c>
      <c r="I174" s="5">
        <f t="shared" si="96"/>
        <v>0</v>
      </c>
      <c r="J174" s="5">
        <f t="shared" si="96"/>
        <v>0</v>
      </c>
      <c r="K174" s="5">
        <f t="shared" si="96"/>
        <v>-14560</v>
      </c>
      <c r="L174" s="5">
        <f t="shared" si="96"/>
        <v>0</v>
      </c>
      <c r="M174" s="5">
        <f t="shared" si="96"/>
        <v>0</v>
      </c>
      <c r="N174" s="5">
        <f t="shared" si="96"/>
        <v>-14560</v>
      </c>
      <c r="O174" s="6">
        <f t="shared" si="57"/>
        <v>0</v>
      </c>
    </row>
    <row r="175" spans="1:15" s="1" customFormat="1" ht="33.75" customHeight="1" outlineLevel="5">
      <c r="A175" s="37" t="s">
        <v>304</v>
      </c>
      <c r="B175" s="38" t="s">
        <v>305</v>
      </c>
      <c r="C175" s="5">
        <f aca="true" t="shared" si="97" ref="C175:N175">SUM(C176)</f>
        <v>14560</v>
      </c>
      <c r="D175" s="5">
        <f t="shared" si="97"/>
        <v>0</v>
      </c>
      <c r="E175" s="5">
        <f t="shared" si="97"/>
        <v>0</v>
      </c>
      <c r="F175" s="5">
        <f t="shared" si="97"/>
        <v>14560</v>
      </c>
      <c r="G175" s="5">
        <f t="shared" si="97"/>
        <v>0</v>
      </c>
      <c r="H175" s="5">
        <f t="shared" si="97"/>
        <v>0</v>
      </c>
      <c r="I175" s="5">
        <f t="shared" si="97"/>
        <v>0</v>
      </c>
      <c r="J175" s="5">
        <f t="shared" si="97"/>
        <v>0</v>
      </c>
      <c r="K175" s="5">
        <f t="shared" si="97"/>
        <v>-14560</v>
      </c>
      <c r="L175" s="5">
        <f t="shared" si="97"/>
        <v>0</v>
      </c>
      <c r="M175" s="5">
        <f t="shared" si="97"/>
        <v>0</v>
      </c>
      <c r="N175" s="5">
        <f t="shared" si="97"/>
        <v>-14560</v>
      </c>
      <c r="O175" s="6">
        <f t="shared" si="57"/>
        <v>0</v>
      </c>
    </row>
    <row r="176" spans="1:15" s="1" customFormat="1" ht="33.75" customHeight="1" outlineLevel="5">
      <c r="A176" s="37" t="s">
        <v>306</v>
      </c>
      <c r="B176" s="38" t="s">
        <v>307</v>
      </c>
      <c r="C176" s="5">
        <f aca="true" t="shared" si="98" ref="C176:N176">SUM(C177)</f>
        <v>14560</v>
      </c>
      <c r="D176" s="5">
        <f t="shared" si="98"/>
        <v>0</v>
      </c>
      <c r="E176" s="5">
        <f t="shared" si="98"/>
        <v>0</v>
      </c>
      <c r="F176" s="5">
        <f t="shared" si="98"/>
        <v>14560</v>
      </c>
      <c r="G176" s="5">
        <f t="shared" si="98"/>
        <v>0</v>
      </c>
      <c r="H176" s="5">
        <f t="shared" si="98"/>
        <v>0</v>
      </c>
      <c r="I176" s="5">
        <f t="shared" si="98"/>
        <v>0</v>
      </c>
      <c r="J176" s="5">
        <f t="shared" si="98"/>
        <v>0</v>
      </c>
      <c r="K176" s="5">
        <f t="shared" si="98"/>
        <v>-14560</v>
      </c>
      <c r="L176" s="5">
        <f t="shared" si="98"/>
        <v>0</v>
      </c>
      <c r="M176" s="5">
        <f t="shared" si="98"/>
        <v>0</v>
      </c>
      <c r="N176" s="5">
        <f t="shared" si="98"/>
        <v>-14560</v>
      </c>
      <c r="O176" s="6">
        <f t="shared" si="57"/>
        <v>0</v>
      </c>
    </row>
    <row r="177" spans="1:15" s="1" customFormat="1" ht="33.75" customHeight="1" outlineLevel="5">
      <c r="A177" s="39" t="s">
        <v>308</v>
      </c>
      <c r="B177" s="40" t="s">
        <v>309</v>
      </c>
      <c r="C177" s="9">
        <f>SUM(D177:F177)</f>
        <v>14560</v>
      </c>
      <c r="D177" s="9"/>
      <c r="E177" s="9"/>
      <c r="F177" s="9">
        <v>14560</v>
      </c>
      <c r="G177" s="9">
        <f>SUM(H177:J177)</f>
        <v>0</v>
      </c>
      <c r="H177" s="9"/>
      <c r="I177" s="9"/>
      <c r="J177" s="9"/>
      <c r="K177" s="9">
        <f>SUM(L177:N177)</f>
        <v>-14560</v>
      </c>
      <c r="L177" s="9">
        <f>SUM(H177-D177)</f>
        <v>0</v>
      </c>
      <c r="M177" s="9">
        <f>SUM(I177-E177)</f>
        <v>0</v>
      </c>
      <c r="N177" s="9">
        <f>SUM(J177-F177)</f>
        <v>-14560</v>
      </c>
      <c r="O177" s="10">
        <f t="shared" si="57"/>
        <v>0</v>
      </c>
    </row>
    <row r="178" spans="1:15" s="1" customFormat="1" ht="22.5" customHeight="1" outlineLevel="5">
      <c r="A178" s="42" t="s">
        <v>252</v>
      </c>
      <c r="B178" s="43"/>
      <c r="C178" s="20">
        <f>SUM(C8+C63+C82+C87+C101+C108+C121+C125+C153+C165+C169+C174+C70)</f>
        <v>92085950.54000002</v>
      </c>
      <c r="D178" s="20">
        <f>SUM(D8+D63+D82+D87+D101+D108+D121+D125+D153+D165+D169+D174+D70)</f>
        <v>1317299.46</v>
      </c>
      <c r="E178" s="20">
        <f>SUM(E8+E63+E82+E87+E101+E108+E121+E125+E153+E165+E169+E174+E70)</f>
        <v>43278726.980000004</v>
      </c>
      <c r="F178" s="20">
        <f>SUM(F8+F63+F82+F87+F101+F108+F121+F125+F153+F165+F169+F174+F70)</f>
        <v>47489924.10000001</v>
      </c>
      <c r="G178" s="20">
        <f>SUM(G8+G63+G82+G87+G101+G108+G121+G125+G153+G165+G169+G174+G70)</f>
        <v>103236214.49999999</v>
      </c>
      <c r="H178" s="20">
        <f>SUM(H8+H63+H82+H87+H101+H108+H121+H125+H153+H165+H169+H174+H70)</f>
        <v>5393977.84</v>
      </c>
      <c r="I178" s="20">
        <f>SUM(I8+I63+I82+I87+I101+I108+I121+I125+I153+I165+I169+I174+I70)</f>
        <v>43556376.51</v>
      </c>
      <c r="J178" s="20">
        <f>SUM(J8+J63+J82+J87+J101+J108+J121+J125+J153+J165+J169+J174+J70)</f>
        <v>54285860.14999999</v>
      </c>
      <c r="K178" s="20">
        <f>SUM(K8+K63+K82+K87+K101+K108+K121+K125+K153+K165+K169+K174+K70)</f>
        <v>11150263.960000005</v>
      </c>
      <c r="L178" s="20">
        <f>SUM(L8+L63+L82+L87+L101+L108+L121+L125+L153+L165+L169+L174+L70)</f>
        <v>4076678.38</v>
      </c>
      <c r="M178" s="20">
        <f>SUM(M8+M63+M82+M87+M101+M108+M121+M125+M153+M165+M169+M174+M70)</f>
        <v>277649.53000000014</v>
      </c>
      <c r="N178" s="20">
        <f>SUM(N8+N63+N82+N87+N101+N108+N121+N125+N153+N165+N169+N174+N70)</f>
        <v>6795936.049999999</v>
      </c>
      <c r="O178" s="6">
        <f t="shared" si="57"/>
        <v>112.10853978768081</v>
      </c>
    </row>
    <row r="179" spans="1:15" s="1" customFormat="1" ht="18.75" customHeight="1" outlineLevel="5">
      <c r="A179" s="21" t="s">
        <v>253</v>
      </c>
      <c r="B179" s="22"/>
      <c r="C179" s="23">
        <f>SUM(C178/C196)*100</f>
        <v>98.72715914369824</v>
      </c>
      <c r="D179" s="23"/>
      <c r="E179" s="23">
        <f>SUM(E178/E196)*100</f>
        <v>98.89273209353662</v>
      </c>
      <c r="F179" s="23">
        <f>SUM(F178/F196)*100</f>
        <v>98.71108440928707</v>
      </c>
      <c r="G179" s="23">
        <f>SUM(G178/G196)*100</f>
        <v>99.0122518533636</v>
      </c>
      <c r="H179" s="23"/>
      <c r="I179" s="23">
        <f>SUM(I178/I196)*100</f>
        <v>99.02586455446678</v>
      </c>
      <c r="J179" s="23">
        <f>SUM(J178/J196)*100</f>
        <v>98.9048477541473</v>
      </c>
      <c r="K179" s="23">
        <f>SUM(K178/K196)*100</f>
        <v>101.43121542239986</v>
      </c>
      <c r="L179" s="23"/>
      <c r="M179" s="23">
        <f>SUM(M178/M196)*100</f>
        <v>125.324491227519</v>
      </c>
      <c r="N179" s="23">
        <f>SUM(N178/N196)*100</f>
        <v>100.28038991395196</v>
      </c>
      <c r="O179" s="6">
        <f t="shared" si="57"/>
        <v>100.28876827018833</v>
      </c>
    </row>
    <row r="180" spans="1:15" s="1" customFormat="1" ht="63.75" customHeight="1" outlineLevel="1">
      <c r="A180" s="3" t="s">
        <v>254</v>
      </c>
      <c r="B180" s="4" t="s">
        <v>255</v>
      </c>
      <c r="C180" s="5">
        <f aca="true" t="shared" si="99" ref="C180:J180">SUM(C181)</f>
        <v>1161198.78</v>
      </c>
      <c r="D180" s="5">
        <f t="shared" si="99"/>
        <v>82544.42</v>
      </c>
      <c r="E180" s="5">
        <f t="shared" si="99"/>
        <v>484577.02</v>
      </c>
      <c r="F180" s="5">
        <f t="shared" si="99"/>
        <v>594077.34</v>
      </c>
      <c r="G180" s="5">
        <f t="shared" si="99"/>
        <v>1004902.2100000001</v>
      </c>
      <c r="H180" s="5">
        <f t="shared" si="99"/>
        <v>0</v>
      </c>
      <c r="I180" s="5">
        <f t="shared" si="99"/>
        <v>428472</v>
      </c>
      <c r="J180" s="5">
        <f t="shared" si="99"/>
        <v>576430.2100000001</v>
      </c>
      <c r="K180" s="5">
        <f>SUM(K181)</f>
        <v>-156296.57</v>
      </c>
      <c r="L180" s="5">
        <f>SUM(L181)</f>
        <v>-82544.42</v>
      </c>
      <c r="M180" s="5">
        <f>SUM(M181)</f>
        <v>-56105.020000000004</v>
      </c>
      <c r="N180" s="5">
        <f>SUM(N181)</f>
        <v>-17647.129999999997</v>
      </c>
      <c r="O180" s="6">
        <f t="shared" si="57"/>
        <v>86.54006767041213</v>
      </c>
    </row>
    <row r="181" spans="1:15" s="1" customFormat="1" ht="15" customHeight="1" outlineLevel="2">
      <c r="A181" s="3" t="s">
        <v>256</v>
      </c>
      <c r="B181" s="4" t="s">
        <v>257</v>
      </c>
      <c r="C181" s="5">
        <f>SUM(C182:C191)</f>
        <v>1161198.78</v>
      </c>
      <c r="D181" s="5">
        <f>SUM(D182:D191)</f>
        <v>82544.42</v>
      </c>
      <c r="E181" s="5">
        <f>SUM(E182:E191)</f>
        <v>484577.02</v>
      </c>
      <c r="F181" s="5">
        <f>SUM(F182:F191)</f>
        <v>594077.34</v>
      </c>
      <c r="G181" s="5">
        <f aca="true" t="shared" si="100" ref="G181:N181">SUM(G182:G191)</f>
        <v>1004902.2100000001</v>
      </c>
      <c r="H181" s="5">
        <f t="shared" si="100"/>
        <v>0</v>
      </c>
      <c r="I181" s="5">
        <f t="shared" si="100"/>
        <v>428472</v>
      </c>
      <c r="J181" s="5">
        <f t="shared" si="100"/>
        <v>576430.2100000001</v>
      </c>
      <c r="K181" s="5">
        <f t="shared" si="100"/>
        <v>-156296.57</v>
      </c>
      <c r="L181" s="5">
        <f t="shared" si="100"/>
        <v>-82544.42</v>
      </c>
      <c r="M181" s="5">
        <f t="shared" si="100"/>
        <v>-56105.020000000004</v>
      </c>
      <c r="N181" s="5">
        <f t="shared" si="100"/>
        <v>-17647.129999999997</v>
      </c>
      <c r="O181" s="6">
        <f t="shared" si="57"/>
        <v>86.54006767041213</v>
      </c>
    </row>
    <row r="182" spans="1:15" s="1" customFormat="1" ht="300.75" customHeight="1" outlineLevel="2">
      <c r="A182" s="7" t="s">
        <v>258</v>
      </c>
      <c r="B182" s="11" t="s">
        <v>259</v>
      </c>
      <c r="C182" s="9">
        <f aca="true" t="shared" si="101" ref="C182:C187">SUM(D182:F182)</f>
        <v>0</v>
      </c>
      <c r="D182" s="9"/>
      <c r="E182" s="9"/>
      <c r="F182" s="9"/>
      <c r="G182" s="9">
        <f aca="true" t="shared" si="102" ref="G182:G191">SUM(H182:J182)</f>
        <v>0</v>
      </c>
      <c r="H182" s="9"/>
      <c r="I182" s="9"/>
      <c r="J182" s="9"/>
      <c r="K182" s="9">
        <f aca="true" t="shared" si="103" ref="K182:K191">SUM(L182:N182)</f>
        <v>0</v>
      </c>
      <c r="L182" s="9">
        <f>SUM(H182-D182)</f>
        <v>0</v>
      </c>
      <c r="M182" s="9">
        <f>SUM(I182-E182)</f>
        <v>0</v>
      </c>
      <c r="N182" s="9">
        <f>SUM(J182-F182)</f>
        <v>0</v>
      </c>
      <c r="O182" s="10" t="e">
        <f t="shared" si="57"/>
        <v>#DIV/0!</v>
      </c>
    </row>
    <row r="183" spans="1:15" s="1" customFormat="1" ht="32.25" customHeight="1" outlineLevel="5">
      <c r="A183" s="17" t="s">
        <v>260</v>
      </c>
      <c r="B183" s="18">
        <v>4190002076</v>
      </c>
      <c r="C183" s="9">
        <f t="shared" si="101"/>
        <v>0</v>
      </c>
      <c r="D183" s="9"/>
      <c r="E183" s="9"/>
      <c r="F183" s="9"/>
      <c r="G183" s="9">
        <f t="shared" si="102"/>
        <v>50611</v>
      </c>
      <c r="H183" s="9"/>
      <c r="I183" s="9"/>
      <c r="J183" s="9">
        <v>50611</v>
      </c>
      <c r="K183" s="9">
        <f t="shared" si="103"/>
        <v>50611</v>
      </c>
      <c r="L183" s="9">
        <f aca="true" t="shared" si="104" ref="L183:N186">SUM(H183-D183)</f>
        <v>0</v>
      </c>
      <c r="M183" s="9">
        <f t="shared" si="104"/>
        <v>0</v>
      </c>
      <c r="N183" s="9">
        <f t="shared" si="104"/>
        <v>50611</v>
      </c>
      <c r="O183" s="10" t="e">
        <f t="shared" si="57"/>
        <v>#DIV/0!</v>
      </c>
    </row>
    <row r="184" spans="1:15" s="1" customFormat="1" ht="49.5" customHeight="1" outlineLevel="5">
      <c r="A184" s="17" t="s">
        <v>261</v>
      </c>
      <c r="B184" s="18" t="s">
        <v>262</v>
      </c>
      <c r="C184" s="9">
        <f t="shared" si="101"/>
        <v>42753.06</v>
      </c>
      <c r="D184" s="9"/>
      <c r="E184" s="9"/>
      <c r="F184" s="9">
        <v>42753.06</v>
      </c>
      <c r="G184" s="9">
        <f t="shared" si="102"/>
        <v>17031.4</v>
      </c>
      <c r="H184" s="9"/>
      <c r="I184" s="9"/>
      <c r="J184" s="9">
        <v>17031.4</v>
      </c>
      <c r="K184" s="9">
        <f t="shared" si="103"/>
        <v>-25721.659999999996</v>
      </c>
      <c r="L184" s="9">
        <f>SUM(H184-D184)</f>
        <v>0</v>
      </c>
      <c r="M184" s="9">
        <f t="shared" si="104"/>
        <v>0</v>
      </c>
      <c r="N184" s="9">
        <f t="shared" si="104"/>
        <v>-25721.659999999996</v>
      </c>
      <c r="O184" s="10">
        <f t="shared" si="57"/>
        <v>39.83668069607182</v>
      </c>
    </row>
    <row r="185" spans="1:15" s="1" customFormat="1" ht="49.5" customHeight="1" outlineLevel="5">
      <c r="A185" s="30" t="s">
        <v>367</v>
      </c>
      <c r="B185" s="31" t="s">
        <v>368</v>
      </c>
      <c r="C185" s="9">
        <f t="shared" si="101"/>
        <v>31044</v>
      </c>
      <c r="D185" s="9"/>
      <c r="E185" s="9"/>
      <c r="F185" s="9">
        <v>31044</v>
      </c>
      <c r="G185" s="9">
        <f t="shared" si="102"/>
        <v>0</v>
      </c>
      <c r="H185" s="9"/>
      <c r="I185" s="9"/>
      <c r="J185" s="9"/>
      <c r="K185" s="9">
        <f>SUM(L185:N185)</f>
        <v>-31044</v>
      </c>
      <c r="L185" s="9">
        <f>SUM(H185-D185)</f>
        <v>0</v>
      </c>
      <c r="M185" s="9">
        <f>SUM(I185-E185)</f>
        <v>0</v>
      </c>
      <c r="N185" s="9">
        <f>SUM(J185-F185)</f>
        <v>-31044</v>
      </c>
      <c r="O185" s="10">
        <f t="shared" si="57"/>
        <v>0</v>
      </c>
    </row>
    <row r="186" spans="1:15" s="1" customFormat="1" ht="65.25" customHeight="1" outlineLevel="5">
      <c r="A186" s="7" t="s">
        <v>263</v>
      </c>
      <c r="B186" s="8" t="s">
        <v>264</v>
      </c>
      <c r="C186" s="9">
        <f t="shared" si="101"/>
        <v>460000</v>
      </c>
      <c r="D186" s="9"/>
      <c r="E186" s="9"/>
      <c r="F186" s="9">
        <v>460000</v>
      </c>
      <c r="G186" s="9">
        <f t="shared" si="102"/>
        <v>473206</v>
      </c>
      <c r="H186" s="9"/>
      <c r="I186" s="9"/>
      <c r="J186" s="9">
        <v>473206</v>
      </c>
      <c r="K186" s="9">
        <f t="shared" si="103"/>
        <v>13206</v>
      </c>
      <c r="L186" s="9">
        <f t="shared" si="104"/>
        <v>0</v>
      </c>
      <c r="M186" s="9">
        <f t="shared" si="104"/>
        <v>0</v>
      </c>
      <c r="N186" s="9">
        <f t="shared" si="104"/>
        <v>13206</v>
      </c>
      <c r="O186" s="10">
        <f t="shared" si="57"/>
        <v>102.87086956521738</v>
      </c>
    </row>
    <row r="187" spans="1:15" s="1" customFormat="1" ht="110.25" outlineLevel="5">
      <c r="A187" s="30" t="s">
        <v>358</v>
      </c>
      <c r="B187" s="31" t="s">
        <v>359</v>
      </c>
      <c r="C187" s="9">
        <f t="shared" si="101"/>
        <v>20708.84</v>
      </c>
      <c r="D187" s="9"/>
      <c r="E187" s="9"/>
      <c r="F187" s="9">
        <v>20708.84</v>
      </c>
      <c r="G187" s="9">
        <f t="shared" si="102"/>
        <v>13081.81</v>
      </c>
      <c r="H187" s="9"/>
      <c r="I187" s="9"/>
      <c r="J187" s="9">
        <v>13081.81</v>
      </c>
      <c r="K187" s="9">
        <f>SUM(L187:N187)</f>
        <v>-7627.030000000001</v>
      </c>
      <c r="L187" s="9">
        <f>SUM(H187-D187)</f>
        <v>0</v>
      </c>
      <c r="M187" s="9">
        <f>SUM(I187-E187)</f>
        <v>0</v>
      </c>
      <c r="N187" s="9">
        <f>SUM(J187-F187)</f>
        <v>-7627.030000000001</v>
      </c>
      <c r="O187" s="10">
        <f t="shared" si="57"/>
        <v>63.17017273782597</v>
      </c>
    </row>
    <row r="188" spans="1:15" s="1" customFormat="1" ht="94.5" customHeight="1" outlineLevel="5">
      <c r="A188" s="7" t="s">
        <v>265</v>
      </c>
      <c r="B188" s="11" t="s">
        <v>266</v>
      </c>
      <c r="C188" s="9">
        <f>SUM(D188:E188)</f>
        <v>472016</v>
      </c>
      <c r="D188" s="9"/>
      <c r="E188" s="9">
        <v>472016</v>
      </c>
      <c r="F188" s="41"/>
      <c r="G188" s="9">
        <f>SUM(H188:I188)</f>
        <v>427152</v>
      </c>
      <c r="H188" s="9"/>
      <c r="I188" s="9">
        <v>427152</v>
      </c>
      <c r="J188" s="41"/>
      <c r="K188" s="9">
        <f t="shared" si="103"/>
        <v>-44864</v>
      </c>
      <c r="L188" s="9">
        <f aca="true" t="shared" si="105" ref="L188:N191">SUM(H188-D188)</f>
        <v>0</v>
      </c>
      <c r="M188" s="9">
        <f t="shared" si="105"/>
        <v>-44864</v>
      </c>
      <c r="N188" s="9">
        <f t="shared" si="105"/>
        <v>0</v>
      </c>
      <c r="O188" s="10">
        <f t="shared" si="57"/>
        <v>90.49523744957798</v>
      </c>
    </row>
    <row r="189" spans="1:15" s="1" customFormat="1" ht="47.25" outlineLevel="5">
      <c r="A189" s="30" t="s">
        <v>324</v>
      </c>
      <c r="B189" s="31" t="s">
        <v>325</v>
      </c>
      <c r="C189" s="9">
        <f>SUM(D189:E189)</f>
        <v>6348</v>
      </c>
      <c r="D189" s="9"/>
      <c r="E189" s="9">
        <v>6348</v>
      </c>
      <c r="F189" s="41"/>
      <c r="G189" s="9">
        <f>SUM(H189:I189)</f>
        <v>1320</v>
      </c>
      <c r="H189" s="9"/>
      <c r="I189" s="9">
        <v>1320</v>
      </c>
      <c r="J189" s="41"/>
      <c r="K189" s="9">
        <f t="shared" si="103"/>
        <v>-5028</v>
      </c>
      <c r="L189" s="9">
        <f t="shared" si="105"/>
        <v>0</v>
      </c>
      <c r="M189" s="9">
        <f t="shared" si="105"/>
        <v>-5028</v>
      </c>
      <c r="N189" s="9">
        <f t="shared" si="105"/>
        <v>0</v>
      </c>
      <c r="O189" s="10">
        <f t="shared" si="57"/>
        <v>20.793950850661624</v>
      </c>
    </row>
    <row r="190" spans="1:15" s="1" customFormat="1" ht="94.5" outlineLevel="5">
      <c r="A190" s="30" t="s">
        <v>369</v>
      </c>
      <c r="B190" s="31" t="s">
        <v>370</v>
      </c>
      <c r="C190" s="9">
        <f>SUM(D190:F190)</f>
        <v>93428.88</v>
      </c>
      <c r="D190" s="9">
        <v>82544.42</v>
      </c>
      <c r="E190" s="9">
        <v>6213.02</v>
      </c>
      <c r="F190" s="70">
        <v>4671.44</v>
      </c>
      <c r="G190" s="9">
        <f>SUM(H190:I190)</f>
        <v>0</v>
      </c>
      <c r="H190" s="9"/>
      <c r="I190" s="9"/>
      <c r="J190" s="41"/>
      <c r="K190" s="9">
        <f>SUM(L190:N190)</f>
        <v>-93428.88</v>
      </c>
      <c r="L190" s="9">
        <f>SUM(H190-D190)</f>
        <v>-82544.42</v>
      </c>
      <c r="M190" s="9">
        <f>SUM(I190-E190)</f>
        <v>-6213.02</v>
      </c>
      <c r="N190" s="9">
        <f>SUM(J190-F190)</f>
        <v>-4671.44</v>
      </c>
      <c r="O190" s="10">
        <f t="shared" si="57"/>
        <v>0</v>
      </c>
    </row>
    <row r="191" spans="1:15" s="1" customFormat="1" ht="62.25" customHeight="1" outlineLevel="5">
      <c r="A191" s="7" t="s">
        <v>267</v>
      </c>
      <c r="B191" s="11" t="s">
        <v>268</v>
      </c>
      <c r="C191" s="9">
        <f>SUM(D191:F191)</f>
        <v>34900</v>
      </c>
      <c r="D191" s="9"/>
      <c r="E191" s="9"/>
      <c r="F191" s="9">
        <v>34900</v>
      </c>
      <c r="G191" s="9">
        <f t="shared" si="102"/>
        <v>22500</v>
      </c>
      <c r="H191" s="9"/>
      <c r="I191" s="9"/>
      <c r="J191" s="9">
        <v>22500</v>
      </c>
      <c r="K191" s="9">
        <f t="shared" si="103"/>
        <v>-12400</v>
      </c>
      <c r="L191" s="9">
        <f t="shared" si="105"/>
        <v>0</v>
      </c>
      <c r="M191" s="9">
        <f t="shared" si="105"/>
        <v>0</v>
      </c>
      <c r="N191" s="9">
        <f t="shared" si="105"/>
        <v>-12400</v>
      </c>
      <c r="O191" s="10">
        <f t="shared" si="57"/>
        <v>64.46991404011462</v>
      </c>
    </row>
    <row r="192" spans="1:15" s="1" customFormat="1" ht="35.25" customHeight="1" outlineLevel="5">
      <c r="A192" s="3" t="s">
        <v>269</v>
      </c>
      <c r="B192" s="14" t="s">
        <v>270</v>
      </c>
      <c r="C192" s="5">
        <f aca="true" t="shared" si="106" ref="C192:N192">SUM(C193)</f>
        <v>0</v>
      </c>
      <c r="D192" s="5">
        <f t="shared" si="106"/>
        <v>0</v>
      </c>
      <c r="E192" s="5">
        <f t="shared" si="106"/>
        <v>0</v>
      </c>
      <c r="F192" s="5">
        <f t="shared" si="106"/>
        <v>0</v>
      </c>
      <c r="G192" s="5">
        <f t="shared" si="106"/>
        <v>318.75</v>
      </c>
      <c r="H192" s="5">
        <f t="shared" si="106"/>
        <v>318.75</v>
      </c>
      <c r="I192" s="5">
        <f t="shared" si="106"/>
        <v>0</v>
      </c>
      <c r="J192" s="5">
        <f t="shared" si="106"/>
        <v>0</v>
      </c>
      <c r="K192" s="5">
        <f t="shared" si="106"/>
        <v>318.75</v>
      </c>
      <c r="L192" s="5">
        <f t="shared" si="106"/>
        <v>318.75</v>
      </c>
      <c r="M192" s="5">
        <f t="shared" si="106"/>
        <v>0</v>
      </c>
      <c r="N192" s="5">
        <f t="shared" si="106"/>
        <v>0</v>
      </c>
      <c r="O192" s="6" t="e">
        <f t="shared" si="57"/>
        <v>#DIV/0!</v>
      </c>
    </row>
    <row r="193" spans="1:15" s="1" customFormat="1" ht="21" customHeight="1" outlineLevel="5">
      <c r="A193" s="3" t="s">
        <v>256</v>
      </c>
      <c r="B193" s="14" t="s">
        <v>271</v>
      </c>
      <c r="C193" s="5">
        <f aca="true" t="shared" si="107" ref="C193:N193">SUM(C194)</f>
        <v>0</v>
      </c>
      <c r="D193" s="5">
        <f t="shared" si="107"/>
        <v>0</v>
      </c>
      <c r="E193" s="5">
        <f t="shared" si="107"/>
        <v>0</v>
      </c>
      <c r="F193" s="5">
        <f t="shared" si="107"/>
        <v>0</v>
      </c>
      <c r="G193" s="5">
        <f t="shared" si="107"/>
        <v>318.75</v>
      </c>
      <c r="H193" s="5">
        <f t="shared" si="107"/>
        <v>318.75</v>
      </c>
      <c r="I193" s="5">
        <f t="shared" si="107"/>
        <v>0</v>
      </c>
      <c r="J193" s="5">
        <f t="shared" si="107"/>
        <v>0</v>
      </c>
      <c r="K193" s="5">
        <f t="shared" si="107"/>
        <v>318.75</v>
      </c>
      <c r="L193" s="5">
        <f t="shared" si="107"/>
        <v>318.75</v>
      </c>
      <c r="M193" s="5">
        <f t="shared" si="107"/>
        <v>0</v>
      </c>
      <c r="N193" s="5">
        <f t="shared" si="107"/>
        <v>0</v>
      </c>
      <c r="O193" s="6" t="e">
        <f t="shared" si="57"/>
        <v>#DIV/0!</v>
      </c>
    </row>
    <row r="194" spans="1:15" s="1" customFormat="1" ht="80.25" customHeight="1" outlineLevel="5">
      <c r="A194" s="7" t="s">
        <v>272</v>
      </c>
      <c r="B194" s="11" t="s">
        <v>273</v>
      </c>
      <c r="C194" s="9">
        <f>SUM(D194:F194)</f>
        <v>0</v>
      </c>
      <c r="D194" s="9"/>
      <c r="E194" s="9"/>
      <c r="F194" s="9"/>
      <c r="G194" s="9">
        <f>SUM(H194:J194)</f>
        <v>318.75</v>
      </c>
      <c r="H194" s="9">
        <v>318.75</v>
      </c>
      <c r="I194" s="9"/>
      <c r="J194" s="9"/>
      <c r="K194" s="9">
        <f>SUM(L194:N194)</f>
        <v>318.75</v>
      </c>
      <c r="L194" s="9">
        <f>SUM(H194-D194)</f>
        <v>318.75</v>
      </c>
      <c r="M194" s="9">
        <f>SUM(I194-E194)</f>
        <v>0</v>
      </c>
      <c r="N194" s="9">
        <f>SUM(J194-F194)</f>
        <v>0</v>
      </c>
      <c r="O194" s="10" t="e">
        <f t="shared" si="57"/>
        <v>#DIV/0!</v>
      </c>
    </row>
    <row r="195" spans="1:15" s="1" customFormat="1" ht="32.25" customHeight="1" outlineLevel="6">
      <c r="A195" s="24" t="s">
        <v>274</v>
      </c>
      <c r="B195" s="25"/>
      <c r="C195" s="5">
        <f>SUM(C180+C192)</f>
        <v>1161198.78</v>
      </c>
      <c r="D195" s="5">
        <f>SUM(D180+D192)</f>
        <v>82544.42</v>
      </c>
      <c r="E195" s="5">
        <f>SUM(E180+E192)</f>
        <v>484577.02</v>
      </c>
      <c r="F195" s="5">
        <f>SUM(F180+F192)</f>
        <v>594077.34</v>
      </c>
      <c r="G195" s="5">
        <f aca="true" t="shared" si="108" ref="G195:N195">SUM(G180+G192)</f>
        <v>1005220.9600000001</v>
      </c>
      <c r="H195" s="5">
        <f t="shared" si="108"/>
        <v>318.75</v>
      </c>
      <c r="I195" s="5">
        <f t="shared" si="108"/>
        <v>428472</v>
      </c>
      <c r="J195" s="5">
        <f t="shared" si="108"/>
        <v>576430.2100000001</v>
      </c>
      <c r="K195" s="5">
        <f t="shared" si="108"/>
        <v>-155977.82</v>
      </c>
      <c r="L195" s="5">
        <f t="shared" si="108"/>
        <v>-82225.67</v>
      </c>
      <c r="M195" s="5">
        <f t="shared" si="108"/>
        <v>-56105.020000000004</v>
      </c>
      <c r="N195" s="5">
        <f t="shared" si="108"/>
        <v>-17647.129999999997</v>
      </c>
      <c r="O195" s="6">
        <f t="shared" si="57"/>
        <v>86.56751775092289</v>
      </c>
    </row>
    <row r="196" spans="1:15" s="1" customFormat="1" ht="16.5" customHeight="1">
      <c r="A196" s="26" t="s">
        <v>275</v>
      </c>
      <c r="B196" s="27"/>
      <c r="C196" s="20">
        <f>SUM(C8+C63+C82+C87+C101+C108+C121+C125+C153+C165+C169+C195+C70+C174+C74)</f>
        <v>93273169.55000003</v>
      </c>
      <c r="D196" s="20">
        <f>SUM(D8+D63+D82+D87+D101+D108+D121+D125+D153+D165+D169+D195+D70+D174+D74)</f>
        <v>1399843.88</v>
      </c>
      <c r="E196" s="20">
        <f>SUM(E8+E63+E82+E87+E101+E108+E121+E125+E153+E165+E169+E195+E70+E174+E74)</f>
        <v>43763304.00000001</v>
      </c>
      <c r="F196" s="20">
        <f>SUM(F8+F63+F82+F87+F101+F108+F121+F125+F153+F165+F169+F195+F70+F174+F74)</f>
        <v>48110021.67000001</v>
      </c>
      <c r="G196" s="20">
        <f>SUM(G8+G63+G82+G87+G101+G108+G121+G125+G153+G165+G169+G195+G70+G174+G74)</f>
        <v>104266100.97999997</v>
      </c>
      <c r="H196" s="20">
        <f>SUM(H8+H63+H82+H87+H101+H108+H121+H125+H153+H165+H169+H195+H70+H174+H74)</f>
        <v>5394296.59</v>
      </c>
      <c r="I196" s="20">
        <f>SUM(I8+I63+I82+I87+I101+I108+I121+I125+I153+I165+I169+I195+I70+I174+I74)</f>
        <v>43984848.51</v>
      </c>
      <c r="J196" s="20">
        <f>SUM(J8+J63+J82+J87+J101+J108+J121+J125+J153+J165+J169+J195+J70+J174+J74)</f>
        <v>54886955.879999995</v>
      </c>
      <c r="K196" s="20">
        <f>SUM(K8+K63+K82+K87+K101+K108+K121+K125+K153+K165+K169+K195+K70+K174+K74)</f>
        <v>10992931.430000003</v>
      </c>
      <c r="L196" s="20">
        <f>SUM(L8+L63+L82+L87+L101+L108+L121+L125+L153+L165+L169+L195+L70+L174+L74)</f>
        <v>3994452.71</v>
      </c>
      <c r="M196" s="20">
        <f>SUM(M8+M63+M82+M87+M101+M108+M121+M125+M153+M165+M169+M195+M70+M174+M74)</f>
        <v>221544.51000000013</v>
      </c>
      <c r="N196" s="20">
        <f>SUM(N8+N63+N82+N87+N101+N108+N121+N125+N153+N165+N169+N195+N70+N174+N74)</f>
        <v>6776934.209999999</v>
      </c>
      <c r="O196" s="6">
        <f t="shared" si="57"/>
        <v>111.78573804560924</v>
      </c>
    </row>
    <row r="197" spans="1:14" s="1" customFormat="1" ht="12.7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</row>
  </sheetData>
  <sheetProtection/>
  <mergeCells count="17">
    <mergeCell ref="O6:O7"/>
    <mergeCell ref="A1:O1"/>
    <mergeCell ref="A2:O2"/>
    <mergeCell ref="A3:B3"/>
    <mergeCell ref="A4:B4"/>
    <mergeCell ref="A5:A7"/>
    <mergeCell ref="B5:B7"/>
    <mergeCell ref="C5:F5"/>
    <mergeCell ref="G5:J5"/>
    <mergeCell ref="K5:O5"/>
    <mergeCell ref="A178:B178"/>
    <mergeCell ref="D6:F6"/>
    <mergeCell ref="G6:G7"/>
    <mergeCell ref="H6:J6"/>
    <mergeCell ref="K6:K7"/>
    <mergeCell ref="L6:N6"/>
    <mergeCell ref="C6:C7"/>
  </mergeCells>
  <printOptions/>
  <pageMargins left="0.7874015748031497" right="0.1968503937007874" top="0.3937007874015748" bottom="0.1968503937007874" header="0" footer="0"/>
  <pageSetup errors="blank"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Сидорова</cp:lastModifiedBy>
  <cp:lastPrinted>2021-07-16T09:46:04Z</cp:lastPrinted>
  <dcterms:created xsi:type="dcterms:W3CDTF">2019-04-02T07:02:08Z</dcterms:created>
  <dcterms:modified xsi:type="dcterms:W3CDTF">2021-07-16T10:08:55Z</dcterms:modified>
  <cp:category/>
  <cp:version/>
  <cp:contentType/>
  <cp:contentStatus/>
</cp:coreProperties>
</file>