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<sst xmlns="http://schemas.openxmlformats.org/spreadsheetml/2006/main" count="500" uniqueCount="483">
  <si>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</si>
  <si>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</si>
  <si>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</si>
  <si>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</si>
  <si>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</si>
  <si>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</si>
  <si>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</si>
  <si>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</si>
  <si>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</si>
  <si>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</si>
  <si>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</si>
  <si>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</si>
  <si>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</si>
  <si>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</si>
  <si>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</si>
  <si>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</si>
  <si>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</si>
  <si>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</si>
  <si>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</si>
  <si>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</si>
  <si>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</si>
  <si>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</si>
  <si>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</si>
  <si>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</si>
  <si>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</si>
  <si>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</si>
  <si>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</si>
  <si>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</si>
  <si>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</si>
  <si>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</si>
  <si>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</si>
  <si>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</si>
  <si>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</si>
  <si>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</si>
  <si>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</si>
  <si>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</si>
  <si>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</si>
  <si>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</si>
  <si>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</si>
  <si>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</si>
  <si>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</si>
  <si>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</si>
  <si>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</si>
  <si>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</si>
  <si>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</si>
  <si>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</si>
  <si>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</si>
  <si>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</si>
  <si>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</si>
  <si>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</si>
  <si>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</si>
  <si>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</si>
  <si>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</si>
  <si>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</si>
  <si>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</si>
  <si>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</si>
  <si>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</si>
  <si>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</si>
  <si>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</si>
  <si>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</si>
  <si>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</si>
  <si>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</si>
  <si>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</si>
  <si>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</si>
  <si>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</si>
  <si>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</si>
  <si>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</si>
  <si>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</si>
  <si>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</si>
  <si>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</si>
  <si>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</si>
  <si>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</si>
  <si>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</si>
  <si>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</si>
  <si>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</si>
  <si>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</si>
  <si>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</si>
  <si>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</si>
  <si>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</si>
  <si>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</si>
  <si>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</si>
  <si>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</si>
  <si>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</si>
  <si>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</si>
  <si>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</si>
  <si>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</si>
  <si>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</si>
  <si>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</si>
  <si>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</si>
  <si>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</si>
  <si>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</si>
  <si>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</si>
  <si>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</si>
  <si>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</si>
  <si>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</si>
  <si>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</si>
  <si>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</si>
  <si>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</si>
  <si>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</si>
  <si>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</si>
  <si>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</si>
  <si>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</si>
  <si>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</si>
  <si>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</si>
  <si>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</si>
  <si>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</si>
  <si>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</si>
  <si>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</si>
  <si>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</si>
  <si>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</si>
  <si>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</si>
  <si>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</si>
  <si>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</si>
  <si>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</si>
  <si>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</si>
  <si>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</si>
  <si>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</si>
  <si>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</si>
  <si>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</si>
  <si>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</si>
  <si>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</si>
  <si>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</si>
  <si>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</si>
  <si>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</si>
  <si>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</si>
  <si>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</si>
  <si>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</si>
  <si>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</si>
  <si>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</si>
  <si>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</si>
  <si>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</si>
  <si>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</si>
  <si>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</si>
  <si>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</si>
  <si>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</si>
  <si>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</si>
  <si>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</si>
  <si>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</si>
  <si>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</si>
  <si>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</si>
  <si>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</si>
  <si>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</si>
  <si>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</si>
  <si>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</si>
  <si>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</si>
  <si>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</si>
  <si>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</si>
  <si>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</si>
  <si>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</si>
  <si>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</si>
  <si>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</si>
  <si>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</si>
  <si>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</si>
  <si>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</si>
  <si>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</si>
  <si>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</si>
  <si>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</si>
  <si>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</si>
  <si>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</si>
  <si>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</si>
  <si>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</si>
  <si>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</si>
  <si>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</si>
  <si>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</si>
  <si>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</si>
  <si>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</si>
  <si>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</si>
  <si>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</si>
  <si>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</si>
  <si>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</si>
  <si>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</si>
  <si>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</si>
  <si>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</si>
  <si>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</si>
  <si>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</si>
  <si>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</si>
  <si>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</si>
  <si>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</si>
  <si>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</si>
  <si>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</si>
  <si>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</si>
  <si>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</si>
  <si>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</si>
  <si>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</si>
  <si>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</si>
  <si>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</si>
  <si>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</si>
  <si>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</si>
  <si>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</si>
  <si>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</si>
  <si>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</si>
  <si>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</si>
  <si>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</si>
  <si>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</si>
  <si>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</si>
  <si>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</si>
  <si>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</si>
  <si>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</si>
  <si>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</si>
  <si>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</si>
  <si>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</si>
  <si>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</si>
  <si>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</si>
  <si>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</si>
  <si>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</si>
  <si>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</si>
  <si>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</si>
  <si>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</si>
  <si>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</si>
  <si>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</si>
  <si>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</si>
  <si>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</si>
  <si>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</si>
  <si>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</si>
  <si>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</si>
  <si>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</si>
  <si>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</si>
  <si>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</si>
  <si>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</si>
  <si>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</si>
  <si>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</si>
  <si>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</si>
  <si>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</si>
  <si>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</si>
  <si>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</si>
  <si>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</si>
  <si>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</si>
  <si>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</si>
  <si>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</si>
  <si>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</si>
  <si>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</si>
  <si>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</si>
  <si>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</si>
  <si>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</si>
  <si>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</si>
  <si>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</si>
  <si>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</si>
  <si>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</si>
  <si>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</si>
  <si>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</si>
  <si>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</si>
  <si>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</si>
  <si>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</si>
  <si>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</si>
  <si>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</si>
  <si>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</si>
  <si>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</si>
  <si>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</si>
  <si>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</si>
  <si>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</si>
  <si>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</si>
  <si>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</si>
  <si>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</si>
  <si>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</si>
  <si>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</si>
  <si>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</si>
  <si>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</si>
  <si>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</si>
  <si>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</si>
  <si>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</si>
  <si>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</si>
  <si>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</si>
  <si>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</si>
  <si>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</si>
  <si>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</si>
  <si>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</si>
  <si>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</si>
  <si>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</si>
  <si>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</si>
  <si>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</si>
  <si>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</si>
  <si>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</si>
  <si>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</si>
  <si>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</si>
  <si>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</si>
  <si>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</si>
  <si>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</si>
  <si>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</si>
  <si>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</si>
  <si>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</si>
  <si>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</si>
  <si>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</si>
  <si>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</si>
  <si>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</si>
  <si>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</si>
  <si>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</si>
  <si>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</si>
  <si>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</si>
  <si>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</si>
  <si>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</si>
  <si>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</si>
  <si>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</si>
  <si>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</si>
  <si>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</si>
  <si>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</si>
  <si>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</si>
  <si>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</si>
  <si>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</si>
  <si>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</si>
  <si>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</si>
  <si>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</si>
  <si>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</si>
  <si>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</si>
  <si>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0110102096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</si>
  <si>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</si>
  <si>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</si>
  <si>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</si>
  <si>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</si>
  <si>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</si>
  <si>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</si>
  <si>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</si>
  <si>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0820102097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</si>
  <si>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</si>
  <si>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</si>
  <si>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</si>
  <si>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</si>
  <si>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</si>
  <si>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</si>
  <si>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>0240000000</t>
  </si>
  <si>
    <t>0240200000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</si>
  <si>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</si>
  <si>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</si>
  <si>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</si>
  <si>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</si>
  <si>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</si>
  <si>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</si>
  <si>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</si>
  <si>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</si>
  <si>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</si>
  <si>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</si>
  <si>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</si>
  <si>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</si>
  <si>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>07101S2910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</si>
  <si>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</si>
  <si>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</si>
  <si>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</si>
  <si>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</si>
  <si>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Ремонт и капитальный ремонт автомобильных дорог</t>
  </si>
  <si>
    <t>08101S1990</t>
  </si>
  <si>
    <t>1110102098</t>
  </si>
  <si>
    <t xml:space="preserve">     Подготовка, переподготовка, обучение и повышение квалификации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</si>
  <si>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</si>
  <si>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</si>
  <si>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>Организация отдыха детей</t>
  </si>
  <si>
    <t>0140102009</t>
  </si>
  <si>
    <t>01401S0190</t>
  </si>
  <si>
    <t xml:space="preserve"> Организация отдыха детей в каникулярное время в части организации двухразового питания в лагерях дневного пребывания</t>
  </si>
  <si>
    <t>1510108817</t>
  </si>
  <si>
    <t xml:space="preserve">            Осуществление полномочий по созданию условий для развития туризма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</si>
  <si>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</si>
  <si>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</si>
  <si>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</si>
  <si>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</si>
  <si>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</si>
  <si>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</si>
  <si>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</si>
  <si>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</si>
  <si>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</si>
  <si>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</si>
  <si>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        Присуждение премии "Золотой фонд земли Савинской"</t>
  </si>
  <si>
    <t>0180109001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</si>
  <si>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</si>
  <si>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</si>
  <si>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</si>
  <si>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</si>
  <si>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</si>
  <si>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</si>
  <si>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>0440102047</t>
  </si>
  <si>
    <t xml:space="preserve">          Cодержаниt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</si>
  <si>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</si>
  <si>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</si>
  <si>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</si>
  <si>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</si>
  <si>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</si>
  <si>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</si>
  <si>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</si>
  <si>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</si>
  <si>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</si>
  <si>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</si>
  <si>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</si>
  <si>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</si>
  <si>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</si>
  <si>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</si>
  <si>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</si>
  <si>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Проведение мероприятий, связанных с профилактикой и устранением последствий распространения новой короновирусной инфекции</t>
  </si>
  <si>
    <t>0140102096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</si>
  <si>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</si>
  <si>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</si>
  <si>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Укрепление материально-технической базы спортивных организаций</t>
  </si>
  <si>
    <t>05101S3150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</si>
  <si>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</si>
  <si>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</si>
  <si>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</si>
  <si>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</si>
  <si>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</si>
  <si>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</si>
  <si>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</si>
  <si>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</si>
  <si>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 Обеспечение деятельности отраслевого отдела администрации Савинского муниципального района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</si>
  <si>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</si>
  <si>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</si>
  <si>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</si>
  <si>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</si>
  <si>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 xml:space="preserve">   Основное мероприятие "Модернизация объектов коммунальной инфраструктуры и обеспечение функционирования систем жизнеобеспечения"</t>
  </si>
  <si>
    <t>0240100000</t>
  </si>
  <si>
    <t xml:space="preserve">    Реализация мероприятий по модернизации объектов коммунальной инфраструктуры</t>
  </si>
  <si>
    <t>02401S6800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</si>
  <si>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</si>
  <si>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</si>
  <si>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</si>
  <si>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</si>
  <si>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</si>
  <si>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</si>
  <si>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</si>
  <si>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</si>
  <si>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</si>
  <si>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</si>
  <si>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</si>
  <si>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0620108806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</si>
  <si>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</si>
  <si>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</si>
  <si>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Подпрограмма "Комплексное развитие сельских территорий"</t>
  </si>
  <si>
    <t>0930000000</t>
  </si>
  <si>
    <t xml:space="preserve">    Основное мероприятие "Создание и развитие инфраструктуры на сельских территориях"</t>
  </si>
  <si>
    <t>0930100000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</si>
  <si>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</si>
  <si>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</si>
  <si>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 xml:space="preserve"> Подпрограмма "Развитие мелиоративного комплекса"</t>
  </si>
  <si>
    <t>0940000000</t>
  </si>
  <si>
    <t xml:space="preserve">      Основное мероприятие "Мероприятия в области мелиорации земель сельскохозяйственного назначения"</t>
  </si>
  <si>
    <t>0940100000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</si>
  <si>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</si>
  <si>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>09401S7000</t>
  </si>
  <si>
    <t xml:space="preserve">      Проведение Всероссийской переписи населения 2020 года</t>
  </si>
  <si>
    <t xml:space="preserve">            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</t>
  </si>
  <si>
    <t>41900L519F</t>
  </si>
  <si>
    <t xml:space="preserve">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</si>
  <si>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01201S6900</t>
  </si>
  <si>
    <t xml:space="preserve">       Поддержка детей, проявивших выдающиеся способности и индивидуальные особенности</t>
  </si>
  <si>
    <t>0180107012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</si>
  <si>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</si>
  <si>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>0230102095</t>
  </si>
  <si>
    <t>Специальная оценка условий труда</t>
  </si>
  <si>
    <t>1610102085</t>
  </si>
  <si>
    <t>0120102096</t>
  </si>
  <si>
    <t xml:space="preserve">      Проведение мероприятий по осуществлению закупок товаров, работ, услуг для обеспечения муниципальных нужд</t>
  </si>
  <si>
    <t xml:space="preserve">            Благоустройство территорий муниципальных дошкольных образовательных организаций Ивановской области</t>
  </si>
  <si>
    <t>0110188400</t>
  </si>
  <si>
    <t xml:space="preserve">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</si>
  <si>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</si>
  <si>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Укрепление материально-технической базы муниципальных образовательных организаций Ивановской области</t>
  </si>
  <si>
    <t>01201S1950</t>
  </si>
  <si>
    <t xml:space="preserve">      Укрепление материально-технической базы муниципальных образовательных организаций Ивановской области</t>
  </si>
  <si>
    <t>01301S1950</t>
  </si>
  <si>
    <t xml:space="preserve">      Основное мероприятие "Развитие жилищного строительства"</t>
  </si>
  <si>
    <t>0240300000</t>
  </si>
  <si>
    <t xml:space="preserve">        Подготовка проектов внесения изменений в документы территориального планирования, правила землепользования и застройки</t>
  </si>
  <si>
    <t>02402S3020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</si>
  <si>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</si>
  <si>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Федеральный проект "Современная школа"</t>
  </si>
  <si>
    <t>012Е100000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</si>
  <si>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</si>
  <si>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</si>
  <si>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 xml:space="preserve">            Федеральный проект "Цифровая образовательная среда"</t>
  </si>
  <si>
    <t>012E400000</t>
  </si>
  <si>
    <t xml:space="preserve">            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</si>
  <si>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</si>
  <si>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по состоянию на 01.10.2022 год в сравнении с соответсвующим периодом 2021 года</t>
  </si>
  <si>
    <t xml:space="preserve">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</si>
  <si>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 xml:space="preserve">    Модернизация объектов коммунальной инфраструктуры и обеспечение функционирования систем жизнеобеспечения</t>
  </si>
  <si>
    <t>0240102032</t>
  </si>
  <si>
    <t xml:space="preserve">    Подготовка коммунальной инфраструктуры и благоустройство прилегающих территорий фельдшерско-акушерских пунктов</t>
  </si>
  <si>
    <t>0240102105</t>
  </si>
  <si>
    <t xml:space="preserve">            Организация водоснабженияy населения</t>
  </si>
  <si>
    <t>02402S2600</t>
  </si>
  <si>
    <t xml:space="preserve">    Организация охраны общественного порядка, защиты населения и территории муниципального образования</t>
  </si>
  <si>
    <t>0310109005</t>
  </si>
  <si>
    <t xml:space="preserve">      Подготовка земельного участка к установке спортивно-технологического оборудования для создания малой спортивной площадки</t>
  </si>
  <si>
    <t>0510102102</t>
  </si>
  <si>
    <t xml:space="preserve">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</si>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</sst>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0" fontId="3" fillId="0" borderId="15" xfId="89" applyFont="1" applyBorder="1" applyProtection="1">
      <alignment/>
      <protection locked="0"/>
    </xf>
    <xf numFmtId="0" fontId="4" fillId="40" borderId="1" xfId="55" applyNumberFormat="1" applyFont="1" applyFill="1" applyAlignment="1" applyProtection="1">
      <alignment horizontal="justify" vertical="top" wrapText="1"/>
      <protection/>
    </xf>
    <xf numFmtId="4" fontId="3" fillId="0" borderId="15" xfId="89" applyNumberFormat="1" applyFont="1" applyBorder="1" applyAlignment="1" applyProtection="1">
      <alignment vertical="top"/>
      <protection locked="0"/>
    </xf>
    <xf numFmtId="49" fontId="51" fillId="38" borderId="0" xfId="59" applyNumberFormat="1" applyFont="1" applyFill="1" applyBorder="1" applyProtection="1">
      <alignment horizontal="center" vertical="top" shrinkToFit="1"/>
      <protection/>
    </xf>
    <xf numFmtId="4" fontId="4" fillId="39" borderId="1" xfId="61" applyNumberFormat="1" applyFont="1" applyFill="1" applyBorder="1" applyProtection="1">
      <alignment horizontal="right" vertical="top" shrinkToFit="1"/>
      <protection/>
    </xf>
    <xf numFmtId="0" fontId="4" fillId="0" borderId="20" xfId="56" applyNumberFormat="1" applyFont="1" applyBorder="1" applyAlignment="1" applyProtection="1">
      <alignment horizontal="justify" vertical="top" wrapText="1"/>
      <protection/>
    </xf>
    <xf numFmtId="49" fontId="4" fillId="0" borderId="20" xfId="58" applyNumberFormat="1" applyFont="1" applyBorder="1" applyProtection="1">
      <alignment horizontal="center" vertical="top" shrinkToFit="1"/>
      <protection/>
    </xf>
    <xf numFmtId="49" fontId="4" fillId="0" borderId="15" xfId="58" applyNumberFormat="1" applyFont="1" applyBorder="1" applyProtection="1">
      <alignment horizontal="center" vertical="top" shrinkToFit="1"/>
      <protection/>
    </xf>
    <xf numFmtId="0" fontId="5" fillId="39" borderId="1" xfId="55" applyNumberFormat="1" applyFont="1" applyFill="1" applyBorder="1" applyAlignment="1" applyProtection="1">
      <alignment horizontal="justify" vertical="top" wrapText="1"/>
      <protection/>
    </xf>
    <xf numFmtId="1" fontId="5" fillId="39" borderId="1" xfId="58" applyNumberFormat="1" applyFont="1" applyFill="1" applyBorder="1" applyAlignment="1" applyProtection="1">
      <alignment horizontal="center" vertical="top" shrinkToFit="1"/>
      <protection/>
    </xf>
    <xf numFmtId="0" fontId="4" fillId="39" borderId="1" xfId="55" applyNumberFormat="1" applyFont="1" applyFill="1" applyBorder="1" applyAlignment="1" applyProtection="1">
      <alignment horizontal="justify" vertical="top" wrapText="1"/>
      <protection/>
    </xf>
    <xf numFmtId="1" fontId="4" fillId="39" borderId="1" xfId="58" applyNumberFormat="1" applyFont="1" applyFill="1" applyBorder="1" applyAlignment="1" applyProtection="1">
      <alignment horizontal="center" vertical="top" shrinkToFit="1"/>
      <protection/>
    </xf>
    <xf numFmtId="0" fontId="5" fillId="39" borderId="20" xfId="55" applyNumberFormat="1" applyFont="1" applyFill="1" applyBorder="1" applyAlignment="1" applyProtection="1">
      <alignment horizontal="justify" vertical="top" wrapText="1"/>
      <protection/>
    </xf>
    <xf numFmtId="1" fontId="5" fillId="39" borderId="20" xfId="58" applyNumberFormat="1" applyFont="1" applyFill="1" applyBorder="1" applyProtection="1">
      <alignment horizontal="center" vertical="top" shrinkToFit="1"/>
      <protection/>
    </xf>
    <xf numFmtId="1" fontId="4" fillId="39" borderId="1" xfId="58" applyNumberFormat="1" applyFont="1" applyFill="1" applyBorder="1" applyProtection="1">
      <alignment horizontal="center" vertical="top" shrinkToFit="1"/>
      <protection/>
    </xf>
    <xf numFmtId="4" fontId="4" fillId="39" borderId="1" xfId="60" applyNumberFormat="1" applyFont="1" applyFill="1" applyBorder="1" applyAlignment="1" applyProtection="1">
      <alignment horizontal="right" vertical="top" shrinkToFit="1"/>
      <protection/>
    </xf>
    <xf numFmtId="4" fontId="4" fillId="0" borderId="1" xfId="40" applyNumberFormat="1" applyFont="1" applyBorder="1" applyAlignment="1" applyProtection="1">
      <alignment vertical="top" shrinkToFit="1"/>
      <protection/>
    </xf>
    <xf numFmtId="49" fontId="5" fillId="39" borderId="1" xfId="58" applyNumberFormat="1" applyFont="1" applyFill="1" applyProtection="1">
      <alignment horizontal="center" vertical="top" shrinkToFit="1"/>
      <protection/>
    </xf>
    <xf numFmtId="0" fontId="5" fillId="0" borderId="1" xfId="55" applyNumberFormat="1" applyFont="1" applyBorder="1" applyAlignment="1" applyProtection="1">
      <alignment horizontal="justify" vertical="top" wrapText="1"/>
      <protection/>
    </xf>
    <xf numFmtId="0" fontId="4" fillId="0" borderId="1" xfId="55" applyNumberFormat="1" applyFont="1" applyBorder="1" applyAlignment="1" applyProtection="1">
      <alignment horizontal="justify" vertical="top" wrapText="1"/>
      <protection/>
    </xf>
    <xf numFmtId="1" fontId="4" fillId="0" borderId="1" xfId="58" applyNumberFormat="1" applyFont="1" applyBorder="1" applyProtection="1">
      <alignment horizontal="center" vertical="top" shrinkToFi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51" fillId="0" borderId="3" xfId="56" applyNumberFormat="1" applyFont="1" applyBorder="1" applyAlignment="1" applyProtection="1">
      <alignment horizontal="justify" vertical="top" wrapText="1"/>
      <protection/>
    </xf>
    <xf numFmtId="49" fontId="51" fillId="0" borderId="3" xfId="58" applyNumberFormat="1" applyFont="1" applyBorder="1" applyProtection="1">
      <alignment horizontal="center" vertical="top" shrinkToFit="1"/>
      <protection/>
    </xf>
    <xf numFmtId="0" fontId="51" fillId="0" borderId="3" xfId="54" applyNumberFormat="1" applyFont="1" applyBorder="1" applyAlignment="1" applyProtection="1">
      <alignment horizontal="justify" vertical="top" wrapText="1"/>
      <protection/>
    </xf>
    <xf numFmtId="1" fontId="51" fillId="0" borderId="3" xfId="56" applyNumberFormat="1" applyFont="1" applyBorder="1" applyAlignment="1" applyProtection="1">
      <alignment horizontal="center" vertical="top" shrinkToFit="1"/>
      <protection/>
    </xf>
    <xf numFmtId="4" fontId="4" fillId="39" borderId="20" xfId="60" applyNumberFormat="1" applyFont="1" applyFill="1" applyBorder="1" applyAlignment="1" applyProtection="1">
      <alignment horizontal="right" vertical="top" shrinkToFit="1"/>
      <protection/>
    </xf>
    <xf numFmtId="4" fontId="4" fillId="0" borderId="20" xfId="40" applyNumberFormat="1" applyFont="1" applyBorder="1" applyAlignment="1" applyProtection="1">
      <alignment vertical="top" shrinkToFit="1"/>
      <protection/>
    </xf>
    <xf numFmtId="4" fontId="4" fillId="39" borderId="15" xfId="60" applyNumberFormat="1" applyFont="1" applyFill="1" applyBorder="1" applyAlignment="1" applyProtection="1">
      <alignment horizontal="right" vertical="top" shrinkToFit="1"/>
      <protection/>
    </xf>
    <xf numFmtId="4" fontId="4" fillId="0" borderId="15" xfId="40" applyNumberFormat="1" applyFont="1" applyBorder="1" applyAlignment="1" applyProtection="1">
      <alignment vertical="top" shrinkToFit="1"/>
      <protection/>
    </xf>
    <xf numFmtId="4" fontId="50" fillId="38" borderId="0" xfId="61" applyNumberFormat="1" applyFont="1" applyFill="1" applyBorder="1" applyProtection="1">
      <alignment horizontal="right" vertical="top" shrinkToFit="1"/>
      <protection/>
    </xf>
    <xf numFmtId="0" fontId="4" fillId="39" borderId="20" xfId="55" applyNumberFormat="1" applyFont="1" applyFill="1" applyBorder="1" applyAlignment="1" applyProtection="1">
      <alignment horizontal="justify" vertical="top" wrapText="1"/>
      <protection/>
    </xf>
    <xf numFmtId="1" fontId="4" fillId="39" borderId="20" xfId="58" applyNumberFormat="1" applyFont="1" applyFill="1" applyBorder="1" applyProtection="1">
      <alignment horizontal="center" vertical="top" shrinkToFit="1"/>
      <protection/>
    </xf>
    <xf numFmtId="1" fontId="4" fillId="40" borderId="1" xfId="58" applyNumberFormat="1" applyFont="1" applyFill="1" applyProtection="1">
      <alignment horizontal="center" vertical="top" shrinkToFit="1"/>
      <protection/>
    </xf>
    <xf numFmtId="0" fontId="8" fillId="0" borderId="21" xfId="89" applyFont="1" applyBorder="1" applyAlignment="1" applyProtection="1">
      <alignment horizontal="center" vertical="center" wrapText="1"/>
      <protection locked="0"/>
    </xf>
    <xf numFmtId="0" fontId="8" fillId="0" borderId="22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3" xfId="48" applyNumberFormat="1" applyFont="1" applyBorder="1" applyAlignment="1" applyProtection="1">
      <alignment horizontal="center" vertical="center" wrapText="1"/>
      <protection/>
    </xf>
    <xf numFmtId="0" fontId="50" fillId="0" borderId="24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50" fillId="0" borderId="26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7" xfId="89" applyFont="1" applyBorder="1" applyAlignment="1">
      <alignment horizontal="center" vertical="center" wrapText="1"/>
      <protection/>
    </xf>
    <xf numFmtId="0" fontId="7" fillId="0" borderId="28" xfId="89" applyFont="1" applyBorder="1" applyAlignment="1">
      <alignment horizontal="center" vertical="center" wrapText="1"/>
      <protection/>
    </xf>
    <xf numFmtId="0" fontId="2" fillId="0" borderId="28" xfId="89" applyBorder="1" applyAlignment="1">
      <alignment wrapText="1"/>
      <protection/>
    </xf>
    <xf numFmtId="0" fontId="52" fillId="0" borderId="24" xfId="59" applyNumberFormat="1" applyFont="1" applyBorder="1" applyAlignment="1" applyProtection="1">
      <alignment horizontal="left"/>
      <protection locked="0"/>
    </xf>
    <xf numFmtId="0" fontId="52" fillId="0" borderId="26" xfId="59" applyNumberFormat="1" applyFont="1" applyBorder="1" applyAlignment="1">
      <alignment horizontal="left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1" xfId="89" applyFont="1" applyBorder="1" applyAlignment="1">
      <alignment horizontal="center" vertical="center" wrapText="1"/>
      <protection/>
    </xf>
    <xf numFmtId="0" fontId="2" fillId="0" borderId="22" xfId="89" applyBorder="1" applyAlignment="1">
      <alignment wrapText="1"/>
      <protection/>
    </xf>
    <xf numFmtId="0" fontId="51" fillId="38" borderId="3" xfId="56" applyNumberFormat="1" applyFont="1" applyFill="1" applyBorder="1" applyAlignment="1" applyProtection="1">
      <alignment horizontal="justify" vertical="top" wrapText="1"/>
      <protection/>
    </xf>
    <xf numFmtId="0" fontId="50" fillId="0" borderId="3" xfId="54" applyNumberFormat="1" applyFont="1" applyBorder="1" applyAlignment="1" applyProtection="1">
      <alignment horizontal="justify" vertical="top" wrapText="1"/>
      <protection/>
    </xf>
    <xf numFmtId="0" fontId="51" fillId="0" borderId="0" xfId="54" applyNumberFormat="1" applyFont="1" applyBorder="1" applyAlignment="1" applyProtection="1">
      <alignment horizontal="justify" vertical="top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showGridLines="0" tabSelected="1" zoomScale="75" zoomScaleNormal="75" zoomScalePageLayoutView="0" workbookViewId="0" topLeftCell="A1">
      <pane xSplit="2" ySplit="7" topLeftCell="C2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54" sqref="K254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10" width="13.00390625" style="1" customWidth="1"/>
    <col min="11" max="11" width="14.7109375" style="1" customWidth="1"/>
    <col min="12" max="12" width="13.00390625" style="1" customWidth="1"/>
    <col min="13" max="13" width="12.140625" style="1" customWidth="1"/>
    <col min="14" max="14" width="11.421875" style="1" customWidth="1"/>
    <col min="15" max="42" width="9.140625" style="1" customWidth="1"/>
    <col min="43" max="16384" width="9.140625" style="29" customWidth="1"/>
  </cols>
  <sheetData>
    <row r="1" spans="1:15" ht="16.5" customHeight="1">
      <c r="A1" s="76" t="s">
        <v>0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.75" customHeight="1">
      <c r="A2" s="79" t="s">
        <v>467</v>
      </c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" ht="15.75" customHeight="1">
      <c r="A3" s="81"/>
      <c r="B3" s="82"/>
    </row>
    <row r="4" spans="1:2" ht="12" customHeight="1">
      <c r="A4" s="83"/>
      <c r="B4" s="84"/>
    </row>
    <row r="5" spans="1:15" s="1" customFormat="1" ht="22.5" customHeight="1">
      <c r="A5" s="85" t="s">
        <v>1</v>
      </c>
      <c r="B5" s="88" t="s">
        <v>2</v>
      </c>
      <c r="C5" s="91">
        <v>2021</v>
      </c>
      <c r="D5" s="92"/>
      <c r="E5" s="92"/>
      <c r="F5" s="93"/>
      <c r="G5" s="91">
        <v>2022</v>
      </c>
      <c r="H5" s="92"/>
      <c r="I5" s="92"/>
      <c r="J5" s="93"/>
      <c r="K5" s="91" t="s">
        <v>3</v>
      </c>
      <c r="L5" s="92"/>
      <c r="M5" s="92"/>
      <c r="N5" s="92"/>
      <c r="O5" s="94"/>
    </row>
    <row r="6" spans="1:15" s="1" customFormat="1" ht="22.5" customHeight="1">
      <c r="A6" s="86"/>
      <c r="B6" s="89"/>
      <c r="C6" s="98" t="s">
        <v>4</v>
      </c>
      <c r="D6" s="97" t="s">
        <v>5</v>
      </c>
      <c r="E6" s="97"/>
      <c r="F6" s="97"/>
      <c r="G6" s="98" t="s">
        <v>4</v>
      </c>
      <c r="H6" s="97" t="s">
        <v>5</v>
      </c>
      <c r="I6" s="97"/>
      <c r="J6" s="97"/>
      <c r="K6" s="98" t="s">
        <v>6</v>
      </c>
      <c r="L6" s="97" t="s">
        <v>5</v>
      </c>
      <c r="M6" s="97"/>
      <c r="N6" s="97"/>
      <c r="O6" s="74" t="s">
        <v>7</v>
      </c>
    </row>
    <row r="7" spans="1:15" s="1" customFormat="1" ht="34.5" customHeight="1">
      <c r="A7" s="87"/>
      <c r="B7" s="90"/>
      <c r="C7" s="99"/>
      <c r="D7" s="2" t="s">
        <v>8</v>
      </c>
      <c r="E7" s="2" t="s">
        <v>9</v>
      </c>
      <c r="F7" s="2" t="s">
        <v>10</v>
      </c>
      <c r="G7" s="99"/>
      <c r="H7" s="2" t="s">
        <v>8</v>
      </c>
      <c r="I7" s="2" t="s">
        <v>9</v>
      </c>
      <c r="J7" s="2" t="s">
        <v>10</v>
      </c>
      <c r="K7" s="99"/>
      <c r="L7" s="2" t="s">
        <v>8</v>
      </c>
      <c r="M7" s="2" t="s">
        <v>9</v>
      </c>
      <c r="N7" s="2" t="s">
        <v>10</v>
      </c>
      <c r="O7" s="75"/>
    </row>
    <row r="8" spans="1:15" s="1" customFormat="1" ht="65.25" customHeight="1" outlineLevel="1">
      <c r="A8" s="3" t="s">
        <v>11</v>
      </c>
      <c r="B8" s="4" t="s">
        <v>12</v>
      </c>
      <c r="C8" s="5">
        <f>SUM(C9+C18+C34+C42+C49+C53+C56+C60+C64+C67)</f>
        <v>101793260.86999999</v>
      </c>
      <c r="D8" s="5">
        <f>SUM(D9+D18+D34+D42+D49+D53+D56+D60+D64+D67)</f>
        <v>6698982.37</v>
      </c>
      <c r="E8" s="5">
        <f>SUM(E9+E18+E34+E42+E49+E53+E56+E60+E64+E67)</f>
        <v>54368721.15</v>
      </c>
      <c r="F8" s="5">
        <f>SUM(F9+F18+F34+F42+F49+F53+F56+F60+F64+F67)</f>
        <v>40725557.35</v>
      </c>
      <c r="G8" s="5">
        <f>SUM(G9+G18+G34+G42+G49+G53+G56+G60+G64+G67)</f>
        <v>113720439.07</v>
      </c>
      <c r="H8" s="5">
        <f>SUM(H9+H18+H34+H42+H49+H53+H56+H60+H64+H67)</f>
        <v>5606784.88</v>
      </c>
      <c r="I8" s="5">
        <f>SUM(I9+I18+I34+I42+I49+I53+I56+I60+I64+I67)</f>
        <v>58952541.4</v>
      </c>
      <c r="J8" s="5">
        <f>SUM(J9+J18+J34+J42+J49+J53+J56+J60+J64+J67)</f>
        <v>49161112.78999999</v>
      </c>
      <c r="K8" s="5">
        <f>SUM(K9+K18+K34+K42+K49+K53+K56+K60+K64+K67)</f>
        <v>11927178.200000003</v>
      </c>
      <c r="L8" s="5">
        <f>SUM(L9+L18+L34+L42+L49+L53+L56+L60+L64+L67)</f>
        <v>-1092197.4899999998</v>
      </c>
      <c r="M8" s="5">
        <f>SUM(M9+M18+M34+M42+M49+M53+M56+M60+M64+M67)</f>
        <v>4583820.250000004</v>
      </c>
      <c r="N8" s="5">
        <f>SUM(N9+N18+N34+N42+N49+N53+N56+N60+N64+N67)</f>
        <v>8435555.439999998</v>
      </c>
      <c r="O8" s="6">
        <f>SUM(G8/C8)*100</f>
        <v>111.71706073472996</v>
      </c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0" ref="C9:J9">SUM(C10)</f>
        <v>28488830.33</v>
      </c>
      <c r="D9" s="5">
        <f t="shared" si="0"/>
        <v>0</v>
      </c>
      <c r="E9" s="5">
        <f t="shared" si="0"/>
        <v>13871292.69</v>
      </c>
      <c r="F9" s="5">
        <f t="shared" si="0"/>
        <v>14617537.64</v>
      </c>
      <c r="G9" s="5">
        <f t="shared" si="0"/>
        <v>33186752.38</v>
      </c>
      <c r="H9" s="5">
        <f t="shared" si="0"/>
        <v>0</v>
      </c>
      <c r="I9" s="5">
        <f t="shared" si="0"/>
        <v>15695979.95</v>
      </c>
      <c r="J9" s="5">
        <f t="shared" si="0"/>
        <v>17490772.43</v>
      </c>
      <c r="K9" s="5">
        <f>SUM(K10)</f>
        <v>4697922.050000002</v>
      </c>
      <c r="L9" s="5">
        <f>SUM(L10)</f>
        <v>0</v>
      </c>
      <c r="M9" s="5">
        <f>SUM(M10)</f>
        <v>1824687.2600000002</v>
      </c>
      <c r="N9" s="5">
        <f>SUM(N10)</f>
        <v>2873234.790000001</v>
      </c>
      <c r="O9" s="6">
        <f aca="true" t="shared" si="1" ref="O9:O131">SUM(G9/C9)*100</f>
        <v>116.49039990614456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SUM(C11:C17)</f>
        <v>28488830.33</v>
      </c>
      <c r="D10" s="9">
        <f>SUM(D11:D17)</f>
        <v>0</v>
      </c>
      <c r="E10" s="9">
        <f aca="true" t="shared" si="2" ref="E10:N10">SUM(E11:E17)</f>
        <v>13871292.69</v>
      </c>
      <c r="F10" s="9">
        <f t="shared" si="2"/>
        <v>14617537.64</v>
      </c>
      <c r="G10" s="9">
        <f t="shared" si="2"/>
        <v>33186752.38</v>
      </c>
      <c r="H10" s="9">
        <f t="shared" si="2"/>
        <v>0</v>
      </c>
      <c r="I10" s="9">
        <f t="shared" si="2"/>
        <v>15695979.95</v>
      </c>
      <c r="J10" s="9">
        <f t="shared" si="2"/>
        <v>17490772.43</v>
      </c>
      <c r="K10" s="9">
        <f t="shared" si="2"/>
        <v>4697922.050000002</v>
      </c>
      <c r="L10" s="9">
        <f t="shared" si="2"/>
        <v>0</v>
      </c>
      <c r="M10" s="9">
        <f t="shared" si="2"/>
        <v>1824687.2600000002</v>
      </c>
      <c r="N10" s="9">
        <f t="shared" si="2"/>
        <v>2873234.790000001</v>
      </c>
      <c r="O10" s="10">
        <f t="shared" si="1"/>
        <v>116.49039990614456</v>
      </c>
    </row>
    <row r="11" spans="1:15" s="1" customFormat="1" ht="33" customHeight="1" outlineLevel="6">
      <c r="A11" s="7" t="s">
        <v>17</v>
      </c>
      <c r="B11" s="8" t="s">
        <v>18</v>
      </c>
      <c r="C11" s="9">
        <f aca="true" t="shared" si="3" ref="C11:C17">SUM(D11:F11)</f>
        <v>14597546.84</v>
      </c>
      <c r="D11" s="9"/>
      <c r="E11" s="9"/>
      <c r="F11" s="9">
        <v>14597546.84</v>
      </c>
      <c r="G11" s="9">
        <f aca="true" t="shared" si="4" ref="G11:G17">SUM(H11:J11)</f>
        <v>17479735.87</v>
      </c>
      <c r="H11" s="55"/>
      <c r="I11" s="55"/>
      <c r="J11" s="56">
        <v>17479735.87</v>
      </c>
      <c r="K11" s="9">
        <f aca="true" t="shared" si="5" ref="K11:K17">SUM(L11:N11)</f>
        <v>2882189.030000001</v>
      </c>
      <c r="L11" s="9">
        <f aca="true" t="shared" si="6" ref="L11:N15">SUM(H11-D11)</f>
        <v>0</v>
      </c>
      <c r="M11" s="9">
        <f t="shared" si="6"/>
        <v>0</v>
      </c>
      <c r="N11" s="9">
        <f t="shared" si="6"/>
        <v>2882189.030000001</v>
      </c>
      <c r="O11" s="10">
        <f t="shared" si="1"/>
        <v>119.74433828910394</v>
      </c>
    </row>
    <row r="12" spans="1:15" s="1" customFormat="1" ht="63" outlineLevel="6">
      <c r="A12" s="30" t="s">
        <v>302</v>
      </c>
      <c r="B12" s="34" t="s">
        <v>303</v>
      </c>
      <c r="C12" s="9">
        <f t="shared" si="3"/>
        <v>19990.8</v>
      </c>
      <c r="D12" s="9"/>
      <c r="E12" s="9"/>
      <c r="F12" s="9">
        <v>19990.8</v>
      </c>
      <c r="G12" s="9">
        <f t="shared" si="4"/>
        <v>5430.49</v>
      </c>
      <c r="H12" s="55"/>
      <c r="I12" s="55"/>
      <c r="J12" s="56">
        <v>5430.49</v>
      </c>
      <c r="K12" s="9">
        <f t="shared" si="5"/>
        <v>-14560.31</v>
      </c>
      <c r="L12" s="9">
        <f t="shared" si="6"/>
        <v>0</v>
      </c>
      <c r="M12" s="9">
        <f t="shared" si="6"/>
        <v>0</v>
      </c>
      <c r="N12" s="9">
        <f t="shared" si="6"/>
        <v>-14560.31</v>
      </c>
      <c r="O12" s="10">
        <f t="shared" si="1"/>
        <v>27.164945875102546</v>
      </c>
    </row>
    <row r="13" spans="1:15" s="1" customFormat="1" ht="161.25" customHeight="1" outlineLevel="6">
      <c r="A13" s="7" t="s">
        <v>19</v>
      </c>
      <c r="B13" s="8" t="s">
        <v>20</v>
      </c>
      <c r="C13" s="9">
        <f t="shared" si="3"/>
        <v>24755.4</v>
      </c>
      <c r="D13" s="9"/>
      <c r="E13" s="9">
        <v>24755.4</v>
      </c>
      <c r="F13" s="9"/>
      <c r="G13" s="9">
        <f t="shared" si="4"/>
        <v>25048.22</v>
      </c>
      <c r="H13" s="55"/>
      <c r="I13" s="55">
        <v>25048.22</v>
      </c>
      <c r="J13" s="56"/>
      <c r="K13" s="9">
        <f t="shared" si="5"/>
        <v>292.8199999999997</v>
      </c>
      <c r="L13" s="9">
        <f t="shared" si="6"/>
        <v>0</v>
      </c>
      <c r="M13" s="9">
        <f t="shared" si="6"/>
        <v>292.8199999999997</v>
      </c>
      <c r="N13" s="9">
        <f t="shared" si="6"/>
        <v>0</v>
      </c>
      <c r="O13" s="10">
        <f t="shared" si="1"/>
        <v>101.1828530340855</v>
      </c>
    </row>
    <row r="14" spans="1:15" s="1" customFormat="1" ht="108.75" customHeight="1" outlineLevel="6">
      <c r="A14" s="7" t="s">
        <v>21</v>
      </c>
      <c r="B14" s="8" t="s">
        <v>22</v>
      </c>
      <c r="C14" s="9">
        <f t="shared" si="3"/>
        <v>257432.78</v>
      </c>
      <c r="D14" s="9"/>
      <c r="E14" s="9">
        <v>257432.78</v>
      </c>
      <c r="F14" s="9"/>
      <c r="G14" s="9">
        <f t="shared" si="4"/>
        <v>256466.45</v>
      </c>
      <c r="H14" s="55"/>
      <c r="I14" s="55">
        <v>256466.45</v>
      </c>
      <c r="J14" s="56"/>
      <c r="K14" s="9">
        <f t="shared" si="5"/>
        <v>-966.3299999999872</v>
      </c>
      <c r="L14" s="9">
        <f t="shared" si="6"/>
        <v>0</v>
      </c>
      <c r="M14" s="9">
        <f t="shared" si="6"/>
        <v>-966.3299999999872</v>
      </c>
      <c r="N14" s="9">
        <f t="shared" si="6"/>
        <v>0</v>
      </c>
      <c r="O14" s="10">
        <f t="shared" si="1"/>
        <v>99.6246282233366</v>
      </c>
    </row>
    <row r="15" spans="1:15" s="1" customFormat="1" ht="204.75" customHeight="1" outlineLevel="6">
      <c r="A15" s="7" t="s">
        <v>23</v>
      </c>
      <c r="B15" s="8" t="s">
        <v>24</v>
      </c>
      <c r="C15" s="9">
        <f t="shared" si="3"/>
        <v>13589104.51</v>
      </c>
      <c r="D15" s="9"/>
      <c r="E15" s="9">
        <v>13589104.51</v>
      </c>
      <c r="F15" s="9"/>
      <c r="G15" s="9">
        <f t="shared" si="4"/>
        <v>13986345.66</v>
      </c>
      <c r="H15" s="66"/>
      <c r="I15" s="66">
        <v>13986345.66</v>
      </c>
      <c r="J15" s="67"/>
      <c r="K15" s="9">
        <f t="shared" si="5"/>
        <v>397241.1500000004</v>
      </c>
      <c r="L15" s="9">
        <f t="shared" si="6"/>
        <v>0</v>
      </c>
      <c r="M15" s="9">
        <f t="shared" si="6"/>
        <v>397241.1500000004</v>
      </c>
      <c r="N15" s="9">
        <f t="shared" si="6"/>
        <v>0</v>
      </c>
      <c r="O15" s="10">
        <f t="shared" si="1"/>
        <v>102.9232327244792</v>
      </c>
    </row>
    <row r="16" spans="1:15" s="1" customFormat="1" ht="63" outlineLevel="6">
      <c r="A16" s="64" t="s">
        <v>446</v>
      </c>
      <c r="B16" s="65" t="s">
        <v>447</v>
      </c>
      <c r="C16" s="9">
        <f t="shared" si="3"/>
        <v>0</v>
      </c>
      <c r="D16" s="9"/>
      <c r="E16" s="9"/>
      <c r="F16" s="9"/>
      <c r="G16" s="9">
        <f t="shared" si="4"/>
        <v>873119.62</v>
      </c>
      <c r="H16" s="68"/>
      <c r="I16" s="68">
        <v>873119.62</v>
      </c>
      <c r="J16" s="69"/>
      <c r="K16" s="9">
        <f t="shared" si="5"/>
        <v>873119.62</v>
      </c>
      <c r="L16" s="9">
        <f aca="true" t="shared" si="7" ref="L16:N17">SUM(H16-D16)</f>
        <v>0</v>
      </c>
      <c r="M16" s="9">
        <f t="shared" si="7"/>
        <v>873119.62</v>
      </c>
      <c r="N16" s="9">
        <f t="shared" si="7"/>
        <v>0</v>
      </c>
      <c r="O16" s="10" t="e">
        <f>SUM(G16/C16)*100</f>
        <v>#DIV/0!</v>
      </c>
    </row>
    <row r="17" spans="1:15" s="1" customFormat="1" ht="47.25" outlineLevel="6">
      <c r="A17" s="30" t="s">
        <v>448</v>
      </c>
      <c r="B17" s="31" t="s">
        <v>449</v>
      </c>
      <c r="C17" s="9">
        <f t="shared" si="3"/>
        <v>0</v>
      </c>
      <c r="D17" s="9"/>
      <c r="E17" s="9"/>
      <c r="F17" s="9"/>
      <c r="G17" s="9">
        <f t="shared" si="4"/>
        <v>560606.07</v>
      </c>
      <c r="H17" s="68"/>
      <c r="I17" s="68">
        <v>555000</v>
      </c>
      <c r="J17" s="69">
        <v>5606.07</v>
      </c>
      <c r="K17" s="9">
        <f t="shared" si="5"/>
        <v>560606.07</v>
      </c>
      <c r="L17" s="9">
        <f t="shared" si="7"/>
        <v>0</v>
      </c>
      <c r="M17" s="9">
        <f t="shared" si="7"/>
        <v>555000</v>
      </c>
      <c r="N17" s="9">
        <f t="shared" si="7"/>
        <v>5606.07</v>
      </c>
      <c r="O17" s="10" t="e">
        <f>SUM(G17/C17)*100</f>
        <v>#DIV/0!</v>
      </c>
    </row>
    <row r="18" spans="1:15" s="1" customFormat="1" ht="18.75" customHeight="1" outlineLevel="2">
      <c r="A18" s="3" t="s">
        <v>25</v>
      </c>
      <c r="B18" s="4" t="s">
        <v>26</v>
      </c>
      <c r="C18" s="5">
        <f>SUM(C19+C32+C30)</f>
        <v>58954556.89999999</v>
      </c>
      <c r="D18" s="5">
        <f aca="true" t="shared" si="8" ref="D18:N18">SUM(D19+D32+D30)</f>
        <v>6698982.37</v>
      </c>
      <c r="E18" s="5">
        <f t="shared" si="8"/>
        <v>39691185.21</v>
      </c>
      <c r="F18" s="5">
        <f t="shared" si="8"/>
        <v>12564389.320000002</v>
      </c>
      <c r="G18" s="5">
        <f t="shared" si="8"/>
        <v>64332972.6</v>
      </c>
      <c r="H18" s="5">
        <f t="shared" si="8"/>
        <v>5606784.88</v>
      </c>
      <c r="I18" s="5">
        <f t="shared" si="8"/>
        <v>41882268.47</v>
      </c>
      <c r="J18" s="5">
        <f t="shared" si="8"/>
        <v>16843919.25</v>
      </c>
      <c r="K18" s="5">
        <f t="shared" si="8"/>
        <v>5378415.700000002</v>
      </c>
      <c r="L18" s="5">
        <f t="shared" si="8"/>
        <v>-1092197.4899999998</v>
      </c>
      <c r="M18" s="5">
        <f t="shared" si="8"/>
        <v>2191083.2600000035</v>
      </c>
      <c r="N18" s="5">
        <f t="shared" si="8"/>
        <v>4279529.929999999</v>
      </c>
      <c r="O18" s="6">
        <f t="shared" si="1"/>
        <v>109.12298553803568</v>
      </c>
    </row>
    <row r="19" spans="1:15" s="1" customFormat="1" ht="30.75" customHeight="1" outlineLevel="4">
      <c r="A19" s="7" t="s">
        <v>27</v>
      </c>
      <c r="B19" s="8" t="s">
        <v>28</v>
      </c>
      <c r="C19" s="9">
        <f>SUM(C20:C29)</f>
        <v>57319762.61999999</v>
      </c>
      <c r="D19" s="9">
        <f aca="true" t="shared" si="9" ref="D19:N19">SUM(D20:D29)</f>
        <v>5080699.49</v>
      </c>
      <c r="E19" s="9">
        <f t="shared" si="9"/>
        <v>39674838.93</v>
      </c>
      <c r="F19" s="9">
        <f t="shared" si="9"/>
        <v>12564224.200000001</v>
      </c>
      <c r="G19" s="9">
        <f t="shared" si="9"/>
        <v>64332972.6</v>
      </c>
      <c r="H19" s="9">
        <f t="shared" si="9"/>
        <v>5606784.88</v>
      </c>
      <c r="I19" s="9">
        <f t="shared" si="9"/>
        <v>41882268.47</v>
      </c>
      <c r="J19" s="9">
        <f t="shared" si="9"/>
        <v>16843919.25</v>
      </c>
      <c r="K19" s="9">
        <f t="shared" si="9"/>
        <v>7013209.980000002</v>
      </c>
      <c r="L19" s="9">
        <f t="shared" si="9"/>
        <v>526085.3900000001</v>
      </c>
      <c r="M19" s="9">
        <f t="shared" si="9"/>
        <v>2207429.5400000033</v>
      </c>
      <c r="N19" s="9">
        <f t="shared" si="9"/>
        <v>4279695.049999999</v>
      </c>
      <c r="O19" s="10">
        <f t="shared" si="1"/>
        <v>112.23523905096036</v>
      </c>
    </row>
    <row r="20" spans="1:15" s="1" customFormat="1" ht="48.75" customHeight="1" outlineLevel="6">
      <c r="A20" s="7" t="s">
        <v>29</v>
      </c>
      <c r="B20" s="8" t="s">
        <v>30</v>
      </c>
      <c r="C20" s="9">
        <f aca="true" t="shared" si="10" ref="C20:C26">SUM(D20:F20)</f>
        <v>11997356.56</v>
      </c>
      <c r="D20" s="9"/>
      <c r="E20" s="9"/>
      <c r="F20" s="9">
        <v>11997356.56</v>
      </c>
      <c r="G20" s="9">
        <f aca="true" t="shared" si="11" ref="G20:G26">SUM(H20:J20)</f>
        <v>16399118.43</v>
      </c>
      <c r="H20" s="9"/>
      <c r="I20" s="9"/>
      <c r="J20" s="9">
        <v>16399118.43</v>
      </c>
      <c r="K20" s="9">
        <f aca="true" t="shared" si="12" ref="K20:K25">SUM(L20:N20)</f>
        <v>4401761.869999999</v>
      </c>
      <c r="L20" s="9">
        <f aca="true" t="shared" si="13" ref="L20:N25">SUM(H20-D20)</f>
        <v>0</v>
      </c>
      <c r="M20" s="9">
        <f t="shared" si="13"/>
        <v>0</v>
      </c>
      <c r="N20" s="9">
        <f t="shared" si="13"/>
        <v>4401761.869999999</v>
      </c>
      <c r="O20" s="10">
        <f t="shared" si="1"/>
        <v>136.6894311091476</v>
      </c>
    </row>
    <row r="21" spans="1:15" s="1" customFormat="1" ht="48.75" customHeight="1" outlineLevel="6">
      <c r="A21" s="7" t="s">
        <v>31</v>
      </c>
      <c r="B21" s="8" t="s">
        <v>32</v>
      </c>
      <c r="C21" s="9">
        <f t="shared" si="10"/>
        <v>560080.51</v>
      </c>
      <c r="D21" s="9"/>
      <c r="E21" s="9"/>
      <c r="F21" s="9">
        <v>560080.51</v>
      </c>
      <c r="G21" s="9">
        <f t="shared" si="11"/>
        <v>416204</v>
      </c>
      <c r="H21" s="9"/>
      <c r="I21" s="9"/>
      <c r="J21" s="9">
        <v>416204</v>
      </c>
      <c r="K21" s="9">
        <f t="shared" si="12"/>
        <v>-143876.51</v>
      </c>
      <c r="L21" s="9">
        <f t="shared" si="13"/>
        <v>0</v>
      </c>
      <c r="M21" s="9">
        <f t="shared" si="13"/>
        <v>0</v>
      </c>
      <c r="N21" s="9">
        <f t="shared" si="13"/>
        <v>-143876.51</v>
      </c>
      <c r="O21" s="10">
        <f t="shared" si="1"/>
        <v>74.3114592578842</v>
      </c>
    </row>
    <row r="22" spans="1:15" s="1" customFormat="1" ht="48.75" customHeight="1" outlineLevel="6">
      <c r="A22" s="30" t="s">
        <v>302</v>
      </c>
      <c r="B22" s="34" t="s">
        <v>444</v>
      </c>
      <c r="C22" s="9">
        <f t="shared" si="10"/>
        <v>0</v>
      </c>
      <c r="D22" s="9"/>
      <c r="E22" s="9"/>
      <c r="F22" s="9"/>
      <c r="G22" s="9">
        <f t="shared" si="11"/>
        <v>20000</v>
      </c>
      <c r="H22" s="9"/>
      <c r="I22" s="9"/>
      <c r="J22" s="9">
        <v>20000</v>
      </c>
      <c r="K22" s="9">
        <f>SUM(L22:N22)</f>
        <v>20000</v>
      </c>
      <c r="L22" s="9">
        <f>SUM(H22-D22)</f>
        <v>0</v>
      </c>
      <c r="M22" s="9">
        <f>SUM(I22-E22)</f>
        <v>0</v>
      </c>
      <c r="N22" s="9">
        <f>SUM(J22-F22)</f>
        <v>20000</v>
      </c>
      <c r="O22" s="10" t="e">
        <f>SUM(G22/C22)*100</f>
        <v>#DIV/0!</v>
      </c>
    </row>
    <row r="23" spans="1:15" s="1" customFormat="1" ht="78.75" outlineLevel="6">
      <c r="A23" s="30" t="s">
        <v>304</v>
      </c>
      <c r="B23" s="34" t="s">
        <v>305</v>
      </c>
      <c r="C23" s="9">
        <f t="shared" si="10"/>
        <v>3072926.09</v>
      </c>
      <c r="D23" s="9">
        <v>3072926.09</v>
      </c>
      <c r="E23" s="9"/>
      <c r="F23" s="9"/>
      <c r="G23" s="9">
        <f t="shared" si="11"/>
        <v>3567899.92</v>
      </c>
      <c r="H23" s="9">
        <v>3567899.92</v>
      </c>
      <c r="I23" s="9"/>
      <c r="J23" s="9"/>
      <c r="K23" s="9">
        <f t="shared" si="12"/>
        <v>494973.8300000001</v>
      </c>
      <c r="L23" s="9">
        <f t="shared" si="13"/>
        <v>494973.8300000001</v>
      </c>
      <c r="M23" s="9">
        <f t="shared" si="13"/>
        <v>0</v>
      </c>
      <c r="N23" s="9">
        <f t="shared" si="13"/>
        <v>0</v>
      </c>
      <c r="O23" s="10">
        <f t="shared" si="1"/>
        <v>116.10757354727006</v>
      </c>
    </row>
    <row r="24" spans="1:15" s="1" customFormat="1" ht="129" customHeight="1" outlineLevel="6">
      <c r="A24" s="7" t="s">
        <v>33</v>
      </c>
      <c r="B24" s="11" t="s">
        <v>34</v>
      </c>
      <c r="C24" s="9">
        <f t="shared" si="10"/>
        <v>0</v>
      </c>
      <c r="D24" s="9"/>
      <c r="E24" s="9"/>
      <c r="F24" s="9"/>
      <c r="G24" s="9">
        <f t="shared" si="11"/>
        <v>0</v>
      </c>
      <c r="H24" s="9"/>
      <c r="I24" s="9"/>
      <c r="J24" s="9"/>
      <c r="K24" s="9">
        <f t="shared" si="12"/>
        <v>0</v>
      </c>
      <c r="L24" s="9">
        <f t="shared" si="13"/>
        <v>0</v>
      </c>
      <c r="M24" s="9">
        <f t="shared" si="13"/>
        <v>0</v>
      </c>
      <c r="N24" s="9">
        <f t="shared" si="13"/>
        <v>0</v>
      </c>
      <c r="O24" s="10" t="e">
        <f t="shared" si="1"/>
        <v>#DIV/0!</v>
      </c>
    </row>
    <row r="25" spans="1:15" s="1" customFormat="1" ht="224.25" customHeight="1" outlineLevel="6">
      <c r="A25" s="7" t="s">
        <v>35</v>
      </c>
      <c r="B25" s="8" t="s">
        <v>36</v>
      </c>
      <c r="C25" s="9">
        <f t="shared" si="10"/>
        <v>39535034.44</v>
      </c>
      <c r="D25" s="9"/>
      <c r="E25" s="9">
        <v>39535034.44</v>
      </c>
      <c r="F25" s="9"/>
      <c r="G25" s="9">
        <f t="shared" si="11"/>
        <v>41031178.96</v>
      </c>
      <c r="H25" s="9"/>
      <c r="I25" s="9">
        <v>41031178.96</v>
      </c>
      <c r="J25" s="9"/>
      <c r="K25" s="9">
        <f t="shared" si="12"/>
        <v>1496144.5200000033</v>
      </c>
      <c r="L25" s="9">
        <f t="shared" si="13"/>
        <v>0</v>
      </c>
      <c r="M25" s="9">
        <f t="shared" si="13"/>
        <v>1496144.5200000033</v>
      </c>
      <c r="N25" s="9">
        <f t="shared" si="13"/>
        <v>0</v>
      </c>
      <c r="O25" s="10">
        <f t="shared" si="1"/>
        <v>103.78435112348419</v>
      </c>
    </row>
    <row r="26" spans="1:15" s="1" customFormat="1" ht="75" customHeight="1" outlineLevel="6">
      <c r="A26" s="30" t="s">
        <v>306</v>
      </c>
      <c r="B26" s="43" t="s">
        <v>307</v>
      </c>
      <c r="C26" s="9">
        <f t="shared" si="10"/>
        <v>2154365.0199999996</v>
      </c>
      <c r="D26" s="9">
        <v>2007773.4</v>
      </c>
      <c r="E26" s="9">
        <v>139804.49</v>
      </c>
      <c r="F26" s="9">
        <v>6787.13</v>
      </c>
      <c r="G26" s="9">
        <f t="shared" si="11"/>
        <v>2193899.5599999996</v>
      </c>
      <c r="H26" s="9">
        <v>2038884.96</v>
      </c>
      <c r="I26" s="9">
        <v>153464.51</v>
      </c>
      <c r="J26" s="9">
        <v>1550.09</v>
      </c>
      <c r="K26" s="9">
        <f>SUM(L26:N26)</f>
        <v>39534.54000000007</v>
      </c>
      <c r="L26" s="9">
        <f aca="true" t="shared" si="14" ref="L26:N27">SUM(H26-D26)</f>
        <v>31111.560000000056</v>
      </c>
      <c r="M26" s="9">
        <f t="shared" si="14"/>
        <v>13660.020000000019</v>
      </c>
      <c r="N26" s="9">
        <f t="shared" si="14"/>
        <v>-5237.04</v>
      </c>
      <c r="O26" s="10">
        <f>SUM(G26/C26)*100</f>
        <v>101.83509013713933</v>
      </c>
    </row>
    <row r="27" spans="1:15" s="1" customFormat="1" ht="105.75" customHeight="1" outlineLevel="4">
      <c r="A27" s="30" t="s">
        <v>436</v>
      </c>
      <c r="B27" s="31" t="s">
        <v>437</v>
      </c>
      <c r="C27" s="9">
        <f>SUM(D27:F27)</f>
        <v>0</v>
      </c>
      <c r="D27" s="9"/>
      <c r="E27" s="9"/>
      <c r="F27" s="9"/>
      <c r="G27" s="9">
        <f>SUM(H27:J27)</f>
        <v>0</v>
      </c>
      <c r="H27" s="9"/>
      <c r="I27" s="9"/>
      <c r="J27" s="9"/>
      <c r="K27" s="9">
        <f>SUM(L27:N27)</f>
        <v>0</v>
      </c>
      <c r="L27" s="9">
        <f t="shared" si="14"/>
        <v>0</v>
      </c>
      <c r="M27" s="9">
        <f t="shared" si="14"/>
        <v>0</v>
      </c>
      <c r="N27" s="9">
        <f t="shared" si="14"/>
        <v>0</v>
      </c>
      <c r="O27" s="10" t="e">
        <f t="shared" si="1"/>
        <v>#DIV/0!</v>
      </c>
    </row>
    <row r="28" spans="1:15" s="1" customFormat="1" ht="47.25" outlineLevel="4">
      <c r="A28" s="30" t="s">
        <v>450</v>
      </c>
      <c r="B28" s="34" t="s">
        <v>451</v>
      </c>
      <c r="C28" s="9">
        <f>SUM(D28:F28)</f>
        <v>0</v>
      </c>
      <c r="D28" s="9"/>
      <c r="E28" s="9"/>
      <c r="F28" s="9"/>
      <c r="G28" s="9">
        <f>SUM(H28:J28)</f>
        <v>505050.51</v>
      </c>
      <c r="H28" s="9"/>
      <c r="I28" s="9">
        <v>500000</v>
      </c>
      <c r="J28" s="9">
        <v>5050.51</v>
      </c>
      <c r="K28" s="9">
        <f>SUM(L28:N28)</f>
        <v>505050.51</v>
      </c>
      <c r="L28" s="9">
        <f>SUM(H28-D28)</f>
        <v>0</v>
      </c>
      <c r="M28" s="9">
        <f>SUM(I28-E28)</f>
        <v>500000</v>
      </c>
      <c r="N28" s="9">
        <f>SUM(J28-F28)</f>
        <v>5050.51</v>
      </c>
      <c r="O28" s="10" t="e">
        <f>SUM(G28/C28)*100</f>
        <v>#DIV/0!</v>
      </c>
    </row>
    <row r="29" spans="1:15" s="1" customFormat="1" ht="94.5" outlineLevel="4">
      <c r="A29" s="30" t="s">
        <v>468</v>
      </c>
      <c r="B29" s="34" t="s">
        <v>437</v>
      </c>
      <c r="C29" s="9">
        <f>SUM(D29:F29)</f>
        <v>0</v>
      </c>
      <c r="D29" s="9"/>
      <c r="E29" s="9"/>
      <c r="F29" s="9"/>
      <c r="G29" s="9">
        <f>SUM(H29:J29)</f>
        <v>199621.22</v>
      </c>
      <c r="H29" s="9"/>
      <c r="I29" s="9">
        <v>197625</v>
      </c>
      <c r="J29" s="9">
        <v>1996.22</v>
      </c>
      <c r="K29" s="9">
        <f>SUM(L29:N29)</f>
        <v>199621.22</v>
      </c>
      <c r="L29" s="9">
        <f>SUM(H29-D29)</f>
        <v>0</v>
      </c>
      <c r="M29" s="9">
        <f>SUM(I29-E29)</f>
        <v>197625</v>
      </c>
      <c r="N29" s="9">
        <f>SUM(J29-F29)</f>
        <v>1996.22</v>
      </c>
      <c r="O29" s="10" t="e">
        <f>SUM(G29/C29)*100</f>
        <v>#DIV/0!</v>
      </c>
    </row>
    <row r="30" spans="1:15" s="1" customFormat="1" ht="31.5" outlineLevel="4">
      <c r="A30" s="32" t="s">
        <v>459</v>
      </c>
      <c r="B30" s="33" t="s">
        <v>460</v>
      </c>
      <c r="C30" s="5">
        <f>SUM(C31)</f>
        <v>1568893.82</v>
      </c>
      <c r="D30" s="5">
        <f aca="true" t="shared" si="15" ref="D30:N30">SUM(D31)</f>
        <v>1553048</v>
      </c>
      <c r="E30" s="5">
        <f t="shared" si="15"/>
        <v>15687.36</v>
      </c>
      <c r="F30" s="5">
        <f t="shared" si="15"/>
        <v>158.46</v>
      </c>
      <c r="G30" s="5">
        <f t="shared" si="15"/>
        <v>0</v>
      </c>
      <c r="H30" s="5">
        <f t="shared" si="15"/>
        <v>0</v>
      </c>
      <c r="I30" s="5">
        <f t="shared" si="15"/>
        <v>0</v>
      </c>
      <c r="J30" s="5">
        <f t="shared" si="15"/>
        <v>0</v>
      </c>
      <c r="K30" s="5">
        <f t="shared" si="15"/>
        <v>-1568893.82</v>
      </c>
      <c r="L30" s="5">
        <f t="shared" si="15"/>
        <v>-1553048</v>
      </c>
      <c r="M30" s="5">
        <f t="shared" si="15"/>
        <v>-15687.36</v>
      </c>
      <c r="N30" s="5">
        <f t="shared" si="15"/>
        <v>-158.46</v>
      </c>
      <c r="O30" s="6">
        <f>SUM(G30/C30)*100</f>
        <v>0</v>
      </c>
    </row>
    <row r="31" spans="1:15" s="1" customFormat="1" ht="94.5" outlineLevel="4">
      <c r="A31" s="30" t="s">
        <v>461</v>
      </c>
      <c r="B31" s="31" t="s">
        <v>462</v>
      </c>
      <c r="C31" s="9">
        <f>SUM(D31:F31)</f>
        <v>1568893.82</v>
      </c>
      <c r="D31" s="9">
        <v>1553048</v>
      </c>
      <c r="E31" s="9">
        <v>15687.36</v>
      </c>
      <c r="F31" s="9">
        <v>158.46</v>
      </c>
      <c r="G31" s="9">
        <f>SUM(H31:J31)</f>
        <v>0</v>
      </c>
      <c r="H31" s="9"/>
      <c r="I31" s="9"/>
      <c r="J31" s="9"/>
      <c r="K31" s="9">
        <f>SUM(L31:N31)</f>
        <v>-1568893.82</v>
      </c>
      <c r="L31" s="9">
        <f>SUM(H31-D31)</f>
        <v>-1553048</v>
      </c>
      <c r="M31" s="9">
        <f>SUM(I31-E31)</f>
        <v>-15687.36</v>
      </c>
      <c r="N31" s="9">
        <f>SUM(J31-F31)</f>
        <v>-158.46</v>
      </c>
      <c r="O31" s="10">
        <f>SUM(G31/C31)*100</f>
        <v>0</v>
      </c>
    </row>
    <row r="32" spans="1:15" s="1" customFormat="1" ht="31.5" outlineLevel="4">
      <c r="A32" s="32" t="s">
        <v>463</v>
      </c>
      <c r="B32" s="33" t="s">
        <v>464</v>
      </c>
      <c r="C32" s="9">
        <f>SUM(C33)</f>
        <v>65900.46</v>
      </c>
      <c r="D32" s="9">
        <f aca="true" t="shared" si="16" ref="D32:N32">SUM(D33)</f>
        <v>65234.88</v>
      </c>
      <c r="E32" s="9">
        <f t="shared" si="16"/>
        <v>658.92</v>
      </c>
      <c r="F32" s="9">
        <f t="shared" si="16"/>
        <v>6.66</v>
      </c>
      <c r="G32" s="9">
        <f t="shared" si="16"/>
        <v>0</v>
      </c>
      <c r="H32" s="9">
        <f t="shared" si="16"/>
        <v>0</v>
      </c>
      <c r="I32" s="9">
        <f t="shared" si="16"/>
        <v>0</v>
      </c>
      <c r="J32" s="9">
        <f t="shared" si="16"/>
        <v>0</v>
      </c>
      <c r="K32" s="9">
        <f t="shared" si="16"/>
        <v>-65900.46</v>
      </c>
      <c r="L32" s="9">
        <f t="shared" si="16"/>
        <v>-65234.88</v>
      </c>
      <c r="M32" s="9">
        <f t="shared" si="16"/>
        <v>-658.92</v>
      </c>
      <c r="N32" s="9">
        <f t="shared" si="16"/>
        <v>-6.66</v>
      </c>
      <c r="O32" s="6">
        <f>SUM(G32/C32)*100</f>
        <v>0</v>
      </c>
    </row>
    <row r="33" spans="1:15" s="1" customFormat="1" ht="63" outlineLevel="4">
      <c r="A33" s="41" t="s">
        <v>465</v>
      </c>
      <c r="B33" s="73" t="s">
        <v>466</v>
      </c>
      <c r="C33" s="9">
        <f>SUM(D33:F33)</f>
        <v>65900.46</v>
      </c>
      <c r="D33" s="9">
        <v>65234.88</v>
      </c>
      <c r="E33" s="9">
        <v>658.92</v>
      </c>
      <c r="F33" s="9">
        <v>6.66</v>
      </c>
      <c r="G33" s="9">
        <f>SUM(H33:J33)</f>
        <v>0</v>
      </c>
      <c r="H33" s="9"/>
      <c r="I33" s="9"/>
      <c r="J33" s="9"/>
      <c r="K33" s="9">
        <f>SUM(L33:N33)</f>
        <v>-65900.46</v>
      </c>
      <c r="L33" s="9">
        <f>SUM(H33-D33)</f>
        <v>-65234.88</v>
      </c>
      <c r="M33" s="9">
        <f>SUM(I33-E33)</f>
        <v>-658.92</v>
      </c>
      <c r="N33" s="9">
        <f>SUM(J33-F33)</f>
        <v>-6.66</v>
      </c>
      <c r="O33" s="10">
        <f>SUM(G33/C33)*100</f>
        <v>0</v>
      </c>
    </row>
    <row r="34" spans="1:15" s="1" customFormat="1" ht="34.5" customHeight="1" outlineLevel="2">
      <c r="A34" s="3" t="s">
        <v>37</v>
      </c>
      <c r="B34" s="4" t="s">
        <v>38</v>
      </c>
      <c r="C34" s="5">
        <f>SUM(C35)</f>
        <v>4865413.130000001</v>
      </c>
      <c r="D34" s="5">
        <f aca="true" t="shared" si="17" ref="D34:N34">SUM(D35)</f>
        <v>0</v>
      </c>
      <c r="E34" s="5">
        <f t="shared" si="17"/>
        <v>475913.25</v>
      </c>
      <c r="F34" s="5">
        <f t="shared" si="17"/>
        <v>4389499.880000001</v>
      </c>
      <c r="G34" s="5">
        <f>SUM(G35)</f>
        <v>5940728.0600000005</v>
      </c>
      <c r="H34" s="5">
        <f t="shared" si="17"/>
        <v>0</v>
      </c>
      <c r="I34" s="5">
        <f t="shared" si="17"/>
        <v>1035772.98</v>
      </c>
      <c r="J34" s="5">
        <f t="shared" si="17"/>
        <v>4904955.080000001</v>
      </c>
      <c r="K34" s="5">
        <f>SUM(K35)</f>
        <v>1075314.9300000002</v>
      </c>
      <c r="L34" s="5">
        <f t="shared" si="17"/>
        <v>0</v>
      </c>
      <c r="M34" s="5">
        <f t="shared" si="17"/>
        <v>559859.73</v>
      </c>
      <c r="N34" s="5">
        <f t="shared" si="17"/>
        <v>515455.2</v>
      </c>
      <c r="O34" s="6">
        <f t="shared" si="1"/>
        <v>122.10120500085877</v>
      </c>
    </row>
    <row r="35" spans="1:15" s="1" customFormat="1" ht="33.75" customHeight="1" outlineLevel="4">
      <c r="A35" s="7" t="s">
        <v>39</v>
      </c>
      <c r="B35" s="8" t="s">
        <v>40</v>
      </c>
      <c r="C35" s="9">
        <f>SUM(C36:C41)</f>
        <v>4865413.130000001</v>
      </c>
      <c r="D35" s="9">
        <f aca="true" t="shared" si="18" ref="D35:N35">SUM(D36:D41)</f>
        <v>0</v>
      </c>
      <c r="E35" s="9">
        <f t="shared" si="18"/>
        <v>475913.25</v>
      </c>
      <c r="F35" s="9">
        <f t="shared" si="18"/>
        <v>4389499.880000001</v>
      </c>
      <c r="G35" s="9">
        <f t="shared" si="18"/>
        <v>5940728.0600000005</v>
      </c>
      <c r="H35" s="9">
        <f t="shared" si="18"/>
        <v>0</v>
      </c>
      <c r="I35" s="9">
        <f t="shared" si="18"/>
        <v>1035772.98</v>
      </c>
      <c r="J35" s="9">
        <f t="shared" si="18"/>
        <v>4904955.080000001</v>
      </c>
      <c r="K35" s="9">
        <f t="shared" si="18"/>
        <v>1075314.9300000002</v>
      </c>
      <c r="L35" s="9">
        <f t="shared" si="18"/>
        <v>0</v>
      </c>
      <c r="M35" s="9">
        <f t="shared" si="18"/>
        <v>559859.73</v>
      </c>
      <c r="N35" s="9">
        <f t="shared" si="18"/>
        <v>515455.2</v>
      </c>
      <c r="O35" s="10">
        <f t="shared" si="1"/>
        <v>122.10120500085877</v>
      </c>
    </row>
    <row r="36" spans="1:15" s="1" customFormat="1" ht="48" customHeight="1" outlineLevel="6">
      <c r="A36" s="7" t="s">
        <v>41</v>
      </c>
      <c r="B36" s="8" t="s">
        <v>42</v>
      </c>
      <c r="C36" s="9">
        <f aca="true" t="shared" si="19" ref="C36:C41">SUM(D36:F36)</f>
        <v>4214095.58</v>
      </c>
      <c r="D36" s="9"/>
      <c r="E36" s="9"/>
      <c r="F36" s="9">
        <v>4214095.58</v>
      </c>
      <c r="G36" s="9">
        <f aca="true" t="shared" si="20" ref="G36:G41">SUM(H36:J36)</f>
        <v>4869414.12</v>
      </c>
      <c r="H36" s="9"/>
      <c r="I36" s="9"/>
      <c r="J36" s="9">
        <v>4869414.12</v>
      </c>
      <c r="K36" s="9">
        <f aca="true" t="shared" si="21" ref="K36:K41">SUM(L36:N36)</f>
        <v>655318.54</v>
      </c>
      <c r="L36" s="9">
        <f aca="true" t="shared" si="22" ref="L36:N40">SUM(H36-D36)</f>
        <v>0</v>
      </c>
      <c r="M36" s="9">
        <f t="shared" si="22"/>
        <v>0</v>
      </c>
      <c r="N36" s="9">
        <f t="shared" si="22"/>
        <v>655318.54</v>
      </c>
      <c r="O36" s="10">
        <f t="shared" si="1"/>
        <v>115.5506330494763</v>
      </c>
    </row>
    <row r="37" spans="1:15" s="1" customFormat="1" ht="110.25" customHeight="1" outlineLevel="6">
      <c r="A37" s="7" t="s">
        <v>43</v>
      </c>
      <c r="B37" s="11" t="s">
        <v>44</v>
      </c>
      <c r="C37" s="9">
        <f t="shared" si="19"/>
        <v>198492.95</v>
      </c>
      <c r="D37" s="9"/>
      <c r="E37" s="9">
        <v>198492.95</v>
      </c>
      <c r="F37" s="9"/>
      <c r="G37" s="9">
        <f t="shared" si="20"/>
        <v>479601</v>
      </c>
      <c r="H37" s="9"/>
      <c r="I37" s="9">
        <v>479601</v>
      </c>
      <c r="J37" s="9"/>
      <c r="K37" s="9">
        <f t="shared" si="21"/>
        <v>281108.05</v>
      </c>
      <c r="L37" s="9">
        <f t="shared" si="22"/>
        <v>0</v>
      </c>
      <c r="M37" s="9">
        <f t="shared" si="22"/>
        <v>281108.05</v>
      </c>
      <c r="N37" s="9">
        <f t="shared" si="22"/>
        <v>0</v>
      </c>
      <c r="O37" s="10">
        <f t="shared" si="1"/>
        <v>241.6211759661993</v>
      </c>
    </row>
    <row r="38" spans="1:15" s="1" customFormat="1" ht="114" customHeight="1" outlineLevel="6">
      <c r="A38" s="7" t="s">
        <v>45</v>
      </c>
      <c r="B38" s="11" t="s">
        <v>46</v>
      </c>
      <c r="C38" s="9">
        <f t="shared" si="19"/>
        <v>277420.3</v>
      </c>
      <c r="D38" s="9"/>
      <c r="E38" s="9">
        <v>277420.3</v>
      </c>
      <c r="F38" s="9"/>
      <c r="G38" s="9">
        <f t="shared" si="20"/>
        <v>406171.98</v>
      </c>
      <c r="H38" s="9"/>
      <c r="I38" s="9">
        <v>406171.98</v>
      </c>
      <c r="J38" s="9"/>
      <c r="K38" s="9">
        <f t="shared" si="21"/>
        <v>128751.68</v>
      </c>
      <c r="L38" s="9">
        <f t="shared" si="22"/>
        <v>0</v>
      </c>
      <c r="M38" s="9">
        <f t="shared" si="22"/>
        <v>128751.68</v>
      </c>
      <c r="N38" s="9">
        <f t="shared" si="22"/>
        <v>0</v>
      </c>
      <c r="O38" s="10">
        <f t="shared" si="1"/>
        <v>146.41033118340653</v>
      </c>
    </row>
    <row r="39" spans="1:15" s="1" customFormat="1" ht="95.25" customHeight="1" outlineLevel="6">
      <c r="A39" s="12" t="s">
        <v>47</v>
      </c>
      <c r="B39" s="13" t="s">
        <v>48</v>
      </c>
      <c r="C39" s="9">
        <f t="shared" si="19"/>
        <v>162410.11</v>
      </c>
      <c r="D39" s="9"/>
      <c r="E39" s="9"/>
      <c r="F39" s="9">
        <v>162410.11</v>
      </c>
      <c r="G39" s="9">
        <f t="shared" si="20"/>
        <v>6268.86</v>
      </c>
      <c r="H39" s="9"/>
      <c r="I39" s="9"/>
      <c r="J39" s="9">
        <v>6268.86</v>
      </c>
      <c r="K39" s="9">
        <f t="shared" si="21"/>
        <v>-156141.25</v>
      </c>
      <c r="L39" s="9">
        <f t="shared" si="22"/>
        <v>0</v>
      </c>
      <c r="M39" s="9">
        <f t="shared" si="22"/>
        <v>0</v>
      </c>
      <c r="N39" s="9">
        <f t="shared" si="22"/>
        <v>-156141.25</v>
      </c>
      <c r="O39" s="10">
        <f t="shared" si="1"/>
        <v>3.85989517524494</v>
      </c>
    </row>
    <row r="40" spans="1:15" s="1" customFormat="1" ht="117" customHeight="1" outlineLevel="6">
      <c r="A40" s="12" t="s">
        <v>49</v>
      </c>
      <c r="B40" s="13" t="s">
        <v>50</v>
      </c>
      <c r="C40" s="9">
        <f t="shared" si="19"/>
        <v>12994.19</v>
      </c>
      <c r="D40" s="9"/>
      <c r="E40" s="9"/>
      <c r="F40" s="9">
        <v>12994.19</v>
      </c>
      <c r="G40" s="9">
        <f t="shared" si="20"/>
        <v>21377.36</v>
      </c>
      <c r="H40" s="9"/>
      <c r="I40" s="9"/>
      <c r="J40" s="9">
        <v>21377.36</v>
      </c>
      <c r="K40" s="9">
        <f t="shared" si="21"/>
        <v>8383.17</v>
      </c>
      <c r="L40" s="9">
        <f t="shared" si="22"/>
        <v>0</v>
      </c>
      <c r="M40" s="9">
        <f t="shared" si="22"/>
        <v>0</v>
      </c>
      <c r="N40" s="9">
        <f t="shared" si="22"/>
        <v>8383.17</v>
      </c>
      <c r="O40" s="10">
        <f t="shared" si="1"/>
        <v>164.51475621027552</v>
      </c>
    </row>
    <row r="41" spans="1:15" s="1" customFormat="1" ht="60.75" customHeight="1" outlineLevel="6">
      <c r="A41" s="30" t="s">
        <v>452</v>
      </c>
      <c r="B41" s="31" t="s">
        <v>453</v>
      </c>
      <c r="C41" s="9">
        <f t="shared" si="19"/>
        <v>0</v>
      </c>
      <c r="D41" s="9"/>
      <c r="E41" s="9"/>
      <c r="F41" s="9"/>
      <c r="G41" s="9">
        <f t="shared" si="20"/>
        <v>157894.74</v>
      </c>
      <c r="H41" s="9"/>
      <c r="I41" s="9">
        <v>150000</v>
      </c>
      <c r="J41" s="9">
        <v>7894.74</v>
      </c>
      <c r="K41" s="9">
        <f t="shared" si="21"/>
        <v>157894.74</v>
      </c>
      <c r="L41" s="9">
        <f>SUM(H41-D41)</f>
        <v>0</v>
      </c>
      <c r="M41" s="9">
        <f>SUM(I41-E41)</f>
        <v>150000</v>
      </c>
      <c r="N41" s="9">
        <f>SUM(J41-F41)</f>
        <v>7894.74</v>
      </c>
      <c r="O41" s="10" t="e">
        <f>SUM(G41/C41)*100</f>
        <v>#DIV/0!</v>
      </c>
    </row>
    <row r="42" spans="1:15" s="1" customFormat="1" ht="32.25" customHeight="1" outlineLevel="2">
      <c r="A42" s="3" t="s">
        <v>51</v>
      </c>
      <c r="B42" s="4" t="s">
        <v>52</v>
      </c>
      <c r="C42" s="5">
        <f>SUM(C43)</f>
        <v>871460.0800000001</v>
      </c>
      <c r="D42" s="5">
        <f aca="true" t="shared" si="23" ref="D42:J42">SUM(D43)</f>
        <v>0</v>
      </c>
      <c r="E42" s="5">
        <f t="shared" si="23"/>
        <v>330330</v>
      </c>
      <c r="F42" s="5">
        <f t="shared" si="23"/>
        <v>541130.0800000001</v>
      </c>
      <c r="G42" s="5">
        <f t="shared" si="23"/>
        <v>885869.55</v>
      </c>
      <c r="H42" s="5">
        <f t="shared" si="23"/>
        <v>0</v>
      </c>
      <c r="I42" s="5">
        <f t="shared" si="23"/>
        <v>338520</v>
      </c>
      <c r="J42" s="5">
        <f t="shared" si="23"/>
        <v>547349.55</v>
      </c>
      <c r="K42" s="5">
        <f>SUM(K43)</f>
        <v>14409.469999999972</v>
      </c>
      <c r="L42" s="5">
        <f>SUM(L43)</f>
        <v>0</v>
      </c>
      <c r="M42" s="5">
        <f>SUM(M43)</f>
        <v>8190</v>
      </c>
      <c r="N42" s="5">
        <f>SUM(N43)</f>
        <v>6219.469999999972</v>
      </c>
      <c r="O42" s="6">
        <f t="shared" si="1"/>
        <v>101.65348595198991</v>
      </c>
    </row>
    <row r="43" spans="1:15" s="1" customFormat="1" ht="33" customHeight="1" outlineLevel="4">
      <c r="A43" s="7" t="s">
        <v>53</v>
      </c>
      <c r="B43" s="8" t="s">
        <v>54</v>
      </c>
      <c r="C43" s="9">
        <f>SUM(C44:C48)</f>
        <v>871460.0800000001</v>
      </c>
      <c r="D43" s="9">
        <f aca="true" t="shared" si="24" ref="D43:N43">SUM(D44:D48)</f>
        <v>0</v>
      </c>
      <c r="E43" s="9">
        <f t="shared" si="24"/>
        <v>330330</v>
      </c>
      <c r="F43" s="9">
        <f t="shared" si="24"/>
        <v>541130.0800000001</v>
      </c>
      <c r="G43" s="9">
        <f t="shared" si="24"/>
        <v>885869.55</v>
      </c>
      <c r="H43" s="9">
        <f t="shared" si="24"/>
        <v>0</v>
      </c>
      <c r="I43" s="9">
        <f t="shared" si="24"/>
        <v>338520</v>
      </c>
      <c r="J43" s="9">
        <f t="shared" si="24"/>
        <v>547349.55</v>
      </c>
      <c r="K43" s="9">
        <f t="shared" si="24"/>
        <v>14409.469999999972</v>
      </c>
      <c r="L43" s="9">
        <f t="shared" si="24"/>
        <v>0</v>
      </c>
      <c r="M43" s="9">
        <f t="shared" si="24"/>
        <v>8190</v>
      </c>
      <c r="N43" s="9">
        <f t="shared" si="24"/>
        <v>6219.469999999972</v>
      </c>
      <c r="O43" s="10">
        <f t="shared" si="1"/>
        <v>101.65348595198991</v>
      </c>
    </row>
    <row r="44" spans="1:15" s="1" customFormat="1" ht="33.75" customHeight="1" outlineLevel="6">
      <c r="A44" s="7" t="s">
        <v>55</v>
      </c>
      <c r="B44" s="8" t="s">
        <v>56</v>
      </c>
      <c r="C44" s="9">
        <f>SUM(D44:F44)</f>
        <v>259285.78</v>
      </c>
      <c r="D44" s="9"/>
      <c r="E44" s="9"/>
      <c r="F44" s="9">
        <v>259285.78</v>
      </c>
      <c r="G44" s="9">
        <f>SUM(H44:J44)</f>
        <v>274840.35</v>
      </c>
      <c r="H44" s="9"/>
      <c r="I44" s="9"/>
      <c r="J44" s="9">
        <v>274840.35</v>
      </c>
      <c r="K44" s="9">
        <f>SUM(L44:N44)</f>
        <v>15554.569999999978</v>
      </c>
      <c r="L44" s="9">
        <f aca="true" t="shared" si="25" ref="L44:N48">SUM(H44-D44)</f>
        <v>0</v>
      </c>
      <c r="M44" s="9">
        <f t="shared" si="25"/>
        <v>0</v>
      </c>
      <c r="N44" s="9">
        <f t="shared" si="25"/>
        <v>15554.569999999978</v>
      </c>
      <c r="O44" s="10">
        <f t="shared" si="1"/>
        <v>105.99900619308933</v>
      </c>
    </row>
    <row r="45" spans="1:15" s="1" customFormat="1" ht="26.25" customHeight="1" outlineLevel="6">
      <c r="A45" s="30" t="s">
        <v>343</v>
      </c>
      <c r="B45" s="34" t="s">
        <v>344</v>
      </c>
      <c r="C45" s="9">
        <f>SUM(D45:F45)</f>
        <v>23277.3</v>
      </c>
      <c r="D45" s="9"/>
      <c r="E45" s="9"/>
      <c r="F45" s="9">
        <v>23277.3</v>
      </c>
      <c r="G45" s="9">
        <f>SUM(H45:J45)</f>
        <v>45961.2</v>
      </c>
      <c r="H45" s="9"/>
      <c r="I45" s="9"/>
      <c r="J45" s="9">
        <v>45961.2</v>
      </c>
      <c r="K45" s="9">
        <f>SUM(L45:N45)</f>
        <v>22683.899999999998</v>
      </c>
      <c r="L45" s="9">
        <f t="shared" si="25"/>
        <v>0</v>
      </c>
      <c r="M45" s="9">
        <f t="shared" si="25"/>
        <v>0</v>
      </c>
      <c r="N45" s="9">
        <f t="shared" si="25"/>
        <v>22683.899999999998</v>
      </c>
      <c r="O45" s="10">
        <f t="shared" si="1"/>
        <v>197.45073526568802</v>
      </c>
    </row>
    <row r="46" spans="1:15" s="1" customFormat="1" ht="63" outlineLevel="6">
      <c r="A46" s="30" t="s">
        <v>384</v>
      </c>
      <c r="B46" s="34" t="s">
        <v>385</v>
      </c>
      <c r="C46" s="9">
        <f>SUM(D46:F46)</f>
        <v>37500</v>
      </c>
      <c r="D46" s="9"/>
      <c r="E46" s="9"/>
      <c r="F46" s="9">
        <v>37500</v>
      </c>
      <c r="G46" s="9">
        <f>SUM(H46:J46)</f>
        <v>0</v>
      </c>
      <c r="H46" s="9"/>
      <c r="I46" s="9"/>
      <c r="J46" s="9"/>
      <c r="K46" s="9">
        <f>SUM(L46:N46)</f>
        <v>-37500</v>
      </c>
      <c r="L46" s="9">
        <f aca="true" t="shared" si="26" ref="L46:N47">SUM(H46-D46)</f>
        <v>0</v>
      </c>
      <c r="M46" s="9">
        <f t="shared" si="26"/>
        <v>0</v>
      </c>
      <c r="N46" s="9">
        <f t="shared" si="26"/>
        <v>-37500</v>
      </c>
      <c r="O46" s="10">
        <f t="shared" si="1"/>
        <v>0</v>
      </c>
    </row>
    <row r="47" spans="1:15" s="1" customFormat="1" ht="63" outlineLevel="6">
      <c r="A47" s="30" t="s">
        <v>386</v>
      </c>
      <c r="B47" s="31" t="s">
        <v>387</v>
      </c>
      <c r="C47" s="9">
        <f>SUM(D47:F47)</f>
        <v>25410</v>
      </c>
      <c r="D47" s="9"/>
      <c r="E47" s="9">
        <v>25410</v>
      </c>
      <c r="F47" s="9"/>
      <c r="G47" s="9">
        <f>SUM(H47:J47)</f>
        <v>26040</v>
      </c>
      <c r="H47" s="9"/>
      <c r="I47" s="9">
        <v>26040</v>
      </c>
      <c r="J47" s="9"/>
      <c r="K47" s="9">
        <f>SUM(L47:N47)</f>
        <v>630</v>
      </c>
      <c r="L47" s="9">
        <f t="shared" si="26"/>
        <v>0</v>
      </c>
      <c r="M47" s="9">
        <f t="shared" si="26"/>
        <v>630</v>
      </c>
      <c r="N47" s="9">
        <f t="shared" si="26"/>
        <v>0</v>
      </c>
      <c r="O47" s="10">
        <f t="shared" si="1"/>
        <v>102.4793388429752</v>
      </c>
    </row>
    <row r="48" spans="1:15" s="1" customFormat="1" ht="47.25" outlineLevel="6">
      <c r="A48" s="30" t="s">
        <v>346</v>
      </c>
      <c r="B48" s="34" t="s">
        <v>345</v>
      </c>
      <c r="C48" s="9">
        <f>SUM(D48:F48)</f>
        <v>525987</v>
      </c>
      <c r="D48" s="9"/>
      <c r="E48" s="9">
        <v>304920</v>
      </c>
      <c r="F48" s="9">
        <v>221067</v>
      </c>
      <c r="G48" s="9">
        <f>SUM(H48:J48)</f>
        <v>539028</v>
      </c>
      <c r="H48" s="9"/>
      <c r="I48" s="9">
        <v>312480</v>
      </c>
      <c r="J48" s="9">
        <v>226548</v>
      </c>
      <c r="K48" s="9">
        <f>SUM(L48:N48)</f>
        <v>13041</v>
      </c>
      <c r="L48" s="9">
        <f t="shared" si="25"/>
        <v>0</v>
      </c>
      <c r="M48" s="9">
        <f t="shared" si="25"/>
        <v>7560</v>
      </c>
      <c r="N48" s="9">
        <f t="shared" si="25"/>
        <v>5481</v>
      </c>
      <c r="O48" s="10">
        <f t="shared" si="1"/>
        <v>102.4793388429752</v>
      </c>
    </row>
    <row r="49" spans="1:15" s="1" customFormat="1" ht="79.5" customHeight="1" outlineLevel="2">
      <c r="A49" s="3" t="s">
        <v>57</v>
      </c>
      <c r="B49" s="4" t="s">
        <v>58</v>
      </c>
      <c r="C49" s="5">
        <f>SUM(C50)</f>
        <v>1731035.02</v>
      </c>
      <c r="D49" s="5">
        <f aca="true" t="shared" si="27" ref="D49:N49">SUM(D50)</f>
        <v>0</v>
      </c>
      <c r="E49" s="5">
        <f t="shared" si="27"/>
        <v>0</v>
      </c>
      <c r="F49" s="5">
        <f t="shared" si="27"/>
        <v>1731035.02</v>
      </c>
      <c r="G49" s="5">
        <f>SUM(G50)</f>
        <v>2618596.0700000003</v>
      </c>
      <c r="H49" s="5">
        <f t="shared" si="27"/>
        <v>0</v>
      </c>
      <c r="I49" s="5">
        <f t="shared" si="27"/>
        <v>0</v>
      </c>
      <c r="J49" s="5">
        <f t="shared" si="27"/>
        <v>2618596.0700000003</v>
      </c>
      <c r="K49" s="5">
        <f>SUM(K50)</f>
        <v>887561.05</v>
      </c>
      <c r="L49" s="5">
        <f t="shared" si="27"/>
        <v>0</v>
      </c>
      <c r="M49" s="5">
        <f t="shared" si="27"/>
        <v>0</v>
      </c>
      <c r="N49" s="5">
        <f t="shared" si="27"/>
        <v>887561.05</v>
      </c>
      <c r="O49" s="6">
        <f t="shared" si="1"/>
        <v>151.27343119840523</v>
      </c>
    </row>
    <row r="50" spans="1:15" s="1" customFormat="1" ht="51" customHeight="1" outlineLevel="4">
      <c r="A50" s="7" t="s">
        <v>59</v>
      </c>
      <c r="B50" s="8" t="s">
        <v>60</v>
      </c>
      <c r="C50" s="9">
        <f>SUM(C51+C52)</f>
        <v>1731035.02</v>
      </c>
      <c r="D50" s="9">
        <f>SUM(D51+D52)</f>
        <v>0</v>
      </c>
      <c r="E50" s="9">
        <f>SUM(E51+E52)</f>
        <v>0</v>
      </c>
      <c r="F50" s="9">
        <f>SUM(F51+F52)</f>
        <v>1731035.02</v>
      </c>
      <c r="G50" s="9">
        <f aca="true" t="shared" si="28" ref="G50:N50">SUM(G51+G52)</f>
        <v>2618596.0700000003</v>
      </c>
      <c r="H50" s="9">
        <f t="shared" si="28"/>
        <v>0</v>
      </c>
      <c r="I50" s="9">
        <f t="shared" si="28"/>
        <v>0</v>
      </c>
      <c r="J50" s="9">
        <f t="shared" si="28"/>
        <v>2618596.0700000003</v>
      </c>
      <c r="K50" s="9">
        <f t="shared" si="28"/>
        <v>887561.05</v>
      </c>
      <c r="L50" s="9">
        <f t="shared" si="28"/>
        <v>0</v>
      </c>
      <c r="M50" s="9">
        <f t="shared" si="28"/>
        <v>0</v>
      </c>
      <c r="N50" s="9">
        <f t="shared" si="28"/>
        <v>887561.05</v>
      </c>
      <c r="O50" s="10">
        <f t="shared" si="1"/>
        <v>151.27343119840523</v>
      </c>
    </row>
    <row r="51" spans="1:15" s="1" customFormat="1" ht="46.5" customHeight="1" outlineLevel="6">
      <c r="A51" s="7" t="s">
        <v>61</v>
      </c>
      <c r="B51" s="8" t="s">
        <v>62</v>
      </c>
      <c r="C51" s="9">
        <f>SUM(D51:F51)</f>
        <v>521438.7</v>
      </c>
      <c r="D51" s="9"/>
      <c r="E51" s="9"/>
      <c r="F51" s="9">
        <v>521438.7</v>
      </c>
      <c r="G51" s="9">
        <f>SUM(H51:J51)</f>
        <v>920549.5</v>
      </c>
      <c r="H51" s="9"/>
      <c r="I51" s="9"/>
      <c r="J51" s="9">
        <v>920549.5</v>
      </c>
      <c r="K51" s="9">
        <f>SUM(L51:N51)</f>
        <v>399110.8</v>
      </c>
      <c r="L51" s="9">
        <f aca="true" t="shared" si="29" ref="L51:N52">SUM(H51-D51)</f>
        <v>0</v>
      </c>
      <c r="M51" s="9">
        <f t="shared" si="29"/>
        <v>0</v>
      </c>
      <c r="N51" s="9">
        <f t="shared" si="29"/>
        <v>399110.8</v>
      </c>
      <c r="O51" s="10">
        <f t="shared" si="1"/>
        <v>176.5403104909551</v>
      </c>
    </row>
    <row r="52" spans="1:15" s="1" customFormat="1" ht="46.5" customHeight="1" outlineLevel="6">
      <c r="A52" s="7" t="s">
        <v>63</v>
      </c>
      <c r="B52" s="11" t="s">
        <v>64</v>
      </c>
      <c r="C52" s="9">
        <f>SUM(D52:F52)</f>
        <v>1209596.32</v>
      </c>
      <c r="D52" s="9"/>
      <c r="E52" s="9"/>
      <c r="F52" s="9">
        <v>1209596.32</v>
      </c>
      <c r="G52" s="9">
        <f>SUM(H52:J52)</f>
        <v>1698046.57</v>
      </c>
      <c r="H52" s="9"/>
      <c r="I52" s="9"/>
      <c r="J52" s="9">
        <v>1698046.57</v>
      </c>
      <c r="K52" s="9">
        <f>SUM(L52:N52)</f>
        <v>488450.25</v>
      </c>
      <c r="L52" s="9">
        <f t="shared" si="29"/>
        <v>0</v>
      </c>
      <c r="M52" s="9">
        <f t="shared" si="29"/>
        <v>0</v>
      </c>
      <c r="N52" s="9">
        <f t="shared" si="29"/>
        <v>488450.25</v>
      </c>
      <c r="O52" s="10">
        <f t="shared" si="1"/>
        <v>140.38126124590062</v>
      </c>
    </row>
    <row r="53" spans="1:15" s="1" customFormat="1" ht="46.5" customHeight="1" outlineLevel="6">
      <c r="A53" s="3" t="s">
        <v>65</v>
      </c>
      <c r="B53" s="14" t="s">
        <v>66</v>
      </c>
      <c r="C53" s="5">
        <f aca="true" t="shared" si="30" ref="C53:N53">SUM(C54)</f>
        <v>19748</v>
      </c>
      <c r="D53" s="5">
        <f t="shared" si="30"/>
        <v>0</v>
      </c>
      <c r="E53" s="5">
        <f t="shared" si="30"/>
        <v>0</v>
      </c>
      <c r="F53" s="5">
        <f t="shared" si="30"/>
        <v>19748</v>
      </c>
      <c r="G53" s="5">
        <f t="shared" si="30"/>
        <v>21810.36</v>
      </c>
      <c r="H53" s="5">
        <f t="shared" si="30"/>
        <v>0</v>
      </c>
      <c r="I53" s="5">
        <f t="shared" si="30"/>
        <v>0</v>
      </c>
      <c r="J53" s="5">
        <f t="shared" si="30"/>
        <v>21810.36</v>
      </c>
      <c r="K53" s="5">
        <f t="shared" si="30"/>
        <v>2062.3600000000006</v>
      </c>
      <c r="L53" s="5">
        <f t="shared" si="30"/>
        <v>0</v>
      </c>
      <c r="M53" s="5">
        <f t="shared" si="30"/>
        <v>0</v>
      </c>
      <c r="N53" s="5">
        <f t="shared" si="30"/>
        <v>2062.3600000000006</v>
      </c>
      <c r="O53" s="6">
        <f t="shared" si="1"/>
        <v>110.44338667206806</v>
      </c>
    </row>
    <row r="54" spans="1:15" s="1" customFormat="1" ht="46.5" customHeight="1" outlineLevel="6">
      <c r="A54" s="7" t="s">
        <v>67</v>
      </c>
      <c r="B54" s="11" t="s">
        <v>68</v>
      </c>
      <c r="C54" s="9">
        <f aca="true" t="shared" si="31" ref="C54:N54">SUM(C55)</f>
        <v>19748</v>
      </c>
      <c r="D54" s="9">
        <f t="shared" si="31"/>
        <v>0</v>
      </c>
      <c r="E54" s="9">
        <f t="shared" si="31"/>
        <v>0</v>
      </c>
      <c r="F54" s="9">
        <f t="shared" si="31"/>
        <v>19748</v>
      </c>
      <c r="G54" s="9">
        <f t="shared" si="31"/>
        <v>21810.36</v>
      </c>
      <c r="H54" s="9">
        <f t="shared" si="31"/>
        <v>0</v>
      </c>
      <c r="I54" s="9">
        <f t="shared" si="31"/>
        <v>0</v>
      </c>
      <c r="J54" s="9">
        <f t="shared" si="31"/>
        <v>21810.36</v>
      </c>
      <c r="K54" s="9">
        <f t="shared" si="31"/>
        <v>2062.3600000000006</v>
      </c>
      <c r="L54" s="9">
        <f t="shared" si="31"/>
        <v>0</v>
      </c>
      <c r="M54" s="9">
        <f t="shared" si="31"/>
        <v>0</v>
      </c>
      <c r="N54" s="9">
        <f t="shared" si="31"/>
        <v>2062.3600000000006</v>
      </c>
      <c r="O54" s="10">
        <f t="shared" si="1"/>
        <v>110.44338667206806</v>
      </c>
    </row>
    <row r="55" spans="1:15" s="1" customFormat="1" ht="36" customHeight="1" outlineLevel="6">
      <c r="A55" s="7" t="s">
        <v>69</v>
      </c>
      <c r="B55" s="11" t="s">
        <v>70</v>
      </c>
      <c r="C55" s="9">
        <f>SUM(D55:F55)</f>
        <v>19748</v>
      </c>
      <c r="D55" s="9"/>
      <c r="E55" s="9"/>
      <c r="F55" s="9">
        <v>19748</v>
      </c>
      <c r="G55" s="9">
        <f>SUM(H55:J55)</f>
        <v>21810.36</v>
      </c>
      <c r="H55" s="9"/>
      <c r="I55" s="9"/>
      <c r="J55" s="9">
        <v>21810.36</v>
      </c>
      <c r="K55" s="9">
        <f>SUM(L55:N55)</f>
        <v>2062.3600000000006</v>
      </c>
      <c r="L55" s="9">
        <f>SUM(H55-D55)</f>
        <v>0</v>
      </c>
      <c r="M55" s="9">
        <f>SUM(I55-E55)</f>
        <v>0</v>
      </c>
      <c r="N55" s="9">
        <f>SUM(J55-F55)</f>
        <v>2062.3600000000006</v>
      </c>
      <c r="O55" s="10">
        <f t="shared" si="1"/>
        <v>110.44338667206806</v>
      </c>
    </row>
    <row r="56" spans="1:15" s="1" customFormat="1" ht="22.5" customHeight="1" outlineLevel="6">
      <c r="A56" s="15" t="s">
        <v>71</v>
      </c>
      <c r="B56" s="16" t="s">
        <v>72</v>
      </c>
      <c r="C56" s="5">
        <f>SUM(C57)</f>
        <v>0</v>
      </c>
      <c r="D56" s="5">
        <f aca="true" t="shared" si="32" ref="D56:N56">SUM(D57)</f>
        <v>0</v>
      </c>
      <c r="E56" s="5">
        <f t="shared" si="32"/>
        <v>0</v>
      </c>
      <c r="F56" s="5">
        <f t="shared" si="32"/>
        <v>0</v>
      </c>
      <c r="G56" s="5">
        <f t="shared" si="32"/>
        <v>0</v>
      </c>
      <c r="H56" s="5">
        <f t="shared" si="32"/>
        <v>0</v>
      </c>
      <c r="I56" s="5">
        <f t="shared" si="32"/>
        <v>0</v>
      </c>
      <c r="J56" s="5">
        <f t="shared" si="32"/>
        <v>0</v>
      </c>
      <c r="K56" s="5">
        <f t="shared" si="32"/>
        <v>0</v>
      </c>
      <c r="L56" s="5">
        <f t="shared" si="32"/>
        <v>0</v>
      </c>
      <c r="M56" s="5">
        <f t="shared" si="32"/>
        <v>0</v>
      </c>
      <c r="N56" s="5">
        <f t="shared" si="32"/>
        <v>0</v>
      </c>
      <c r="O56" s="6" t="e">
        <f t="shared" si="1"/>
        <v>#DIV/0!</v>
      </c>
    </row>
    <row r="57" spans="1:15" s="1" customFormat="1" ht="36" customHeight="1" outlineLevel="6">
      <c r="A57" s="17" t="s">
        <v>73</v>
      </c>
      <c r="B57" s="18" t="s">
        <v>74</v>
      </c>
      <c r="C57" s="9">
        <f>SUM(C58:C59)</f>
        <v>0</v>
      </c>
      <c r="D57" s="9">
        <f aca="true" t="shared" si="33" ref="D57:J57">SUM(D58:D59)</f>
        <v>0</v>
      </c>
      <c r="E57" s="9">
        <f t="shared" si="33"/>
        <v>0</v>
      </c>
      <c r="F57" s="9">
        <f t="shared" si="33"/>
        <v>0</v>
      </c>
      <c r="G57" s="9">
        <f t="shared" si="33"/>
        <v>0</v>
      </c>
      <c r="H57" s="9">
        <f t="shared" si="33"/>
        <v>0</v>
      </c>
      <c r="I57" s="9">
        <f t="shared" si="33"/>
        <v>0</v>
      </c>
      <c r="J57" s="9">
        <f t="shared" si="33"/>
        <v>0</v>
      </c>
      <c r="K57" s="9">
        <f>SUM(K58:K59)</f>
        <v>0</v>
      </c>
      <c r="L57" s="9">
        <f>SUM(L58:L59)</f>
        <v>0</v>
      </c>
      <c r="M57" s="9">
        <f>SUM(M58:M59)</f>
        <v>0</v>
      </c>
      <c r="N57" s="9">
        <f>SUM(N58:N59)</f>
        <v>0</v>
      </c>
      <c r="O57" s="10" t="e">
        <f t="shared" si="1"/>
        <v>#DIV/0!</v>
      </c>
    </row>
    <row r="58" spans="1:15" s="1" customFormat="1" ht="47.25" outlineLevel="6">
      <c r="A58" s="30" t="s">
        <v>438</v>
      </c>
      <c r="B58" s="34" t="s">
        <v>439</v>
      </c>
      <c r="C58" s="9">
        <f>SUM(D58:F58)</f>
        <v>0</v>
      </c>
      <c r="D58" s="9"/>
      <c r="E58" s="9"/>
      <c r="F58" s="9"/>
      <c r="G58" s="9">
        <f>SUM(H58:J58)</f>
        <v>0</v>
      </c>
      <c r="H58" s="9"/>
      <c r="I58" s="9"/>
      <c r="J58" s="9"/>
      <c r="K58" s="9">
        <f>SUM(L58:N58)</f>
        <v>0</v>
      </c>
      <c r="L58" s="9">
        <f aca="true" t="shared" si="34" ref="L58:N59">SUM(H58-D58)</f>
        <v>0</v>
      </c>
      <c r="M58" s="9">
        <f t="shared" si="34"/>
        <v>0</v>
      </c>
      <c r="N58" s="9">
        <f t="shared" si="34"/>
        <v>0</v>
      </c>
      <c r="O58" s="10" t="e">
        <f t="shared" si="1"/>
        <v>#DIV/0!</v>
      </c>
    </row>
    <row r="59" spans="1:15" s="1" customFormat="1" ht="36" customHeight="1" outlineLevel="6">
      <c r="A59" s="30" t="s">
        <v>359</v>
      </c>
      <c r="B59" s="31" t="s">
        <v>360</v>
      </c>
      <c r="C59" s="9">
        <f>SUM(D59:F59)</f>
        <v>0</v>
      </c>
      <c r="D59" s="9"/>
      <c r="E59" s="9"/>
      <c r="F59" s="9"/>
      <c r="G59" s="9">
        <f>SUM(H59:J59)</f>
        <v>0</v>
      </c>
      <c r="H59" s="9"/>
      <c r="I59" s="9"/>
      <c r="J59" s="9"/>
      <c r="K59" s="9">
        <f>SUM(L59:N59)</f>
        <v>0</v>
      </c>
      <c r="L59" s="9">
        <f t="shared" si="34"/>
        <v>0</v>
      </c>
      <c r="M59" s="9">
        <f t="shared" si="34"/>
        <v>0</v>
      </c>
      <c r="N59" s="9">
        <f t="shared" si="34"/>
        <v>0</v>
      </c>
      <c r="O59" s="10" t="e">
        <f t="shared" si="1"/>
        <v>#DIV/0!</v>
      </c>
    </row>
    <row r="60" spans="1:15" s="1" customFormat="1" ht="62.25" customHeight="1" outlineLevel="2">
      <c r="A60" s="3" t="s">
        <v>75</v>
      </c>
      <c r="B60" s="4" t="s">
        <v>76</v>
      </c>
      <c r="C60" s="5">
        <f aca="true" t="shared" si="35" ref="C60:J60">SUM(C61)</f>
        <v>5135225.54</v>
      </c>
      <c r="D60" s="5">
        <f t="shared" si="35"/>
        <v>0</v>
      </c>
      <c r="E60" s="5">
        <f t="shared" si="35"/>
        <v>0</v>
      </c>
      <c r="F60" s="5">
        <f t="shared" si="35"/>
        <v>5135225.54</v>
      </c>
      <c r="G60" s="5">
        <f t="shared" si="35"/>
        <v>5282610.74</v>
      </c>
      <c r="H60" s="5">
        <f t="shared" si="35"/>
        <v>0</v>
      </c>
      <c r="I60" s="5">
        <f t="shared" si="35"/>
        <v>0</v>
      </c>
      <c r="J60" s="5">
        <f t="shared" si="35"/>
        <v>5282610.74</v>
      </c>
      <c r="K60" s="5">
        <f>SUM(K61)</f>
        <v>147385.19999999995</v>
      </c>
      <c r="L60" s="5">
        <f>SUM(L61)</f>
        <v>0</v>
      </c>
      <c r="M60" s="5">
        <f>SUM(M61)</f>
        <v>0</v>
      </c>
      <c r="N60" s="5">
        <f>SUM(N61)</f>
        <v>147385.19999999995</v>
      </c>
      <c r="O60" s="6">
        <f t="shared" si="1"/>
        <v>102.87008231385295</v>
      </c>
    </row>
    <row r="61" spans="1:15" s="1" customFormat="1" ht="66" customHeight="1" outlineLevel="4">
      <c r="A61" s="7" t="s">
        <v>77</v>
      </c>
      <c r="B61" s="8" t="s">
        <v>78</v>
      </c>
      <c r="C61" s="9">
        <f>SUM(C62:C63)</f>
        <v>5135225.54</v>
      </c>
      <c r="D61" s="9">
        <f>SUM(D62:D63)</f>
        <v>0</v>
      </c>
      <c r="E61" s="9">
        <f>SUM(E62:E63)</f>
        <v>0</v>
      </c>
      <c r="F61" s="9">
        <f>SUM(F62:F63)</f>
        <v>5135225.54</v>
      </c>
      <c r="G61" s="9">
        <f aca="true" t="shared" si="36" ref="G61:N61">SUM(G62:G63)</f>
        <v>5282610.74</v>
      </c>
      <c r="H61" s="9">
        <f t="shared" si="36"/>
        <v>0</v>
      </c>
      <c r="I61" s="9">
        <f t="shared" si="36"/>
        <v>0</v>
      </c>
      <c r="J61" s="9">
        <f t="shared" si="36"/>
        <v>5282610.74</v>
      </c>
      <c r="K61" s="9">
        <f t="shared" si="36"/>
        <v>147385.19999999995</v>
      </c>
      <c r="L61" s="9">
        <f t="shared" si="36"/>
        <v>0</v>
      </c>
      <c r="M61" s="9">
        <f t="shared" si="36"/>
        <v>0</v>
      </c>
      <c r="N61" s="9">
        <f t="shared" si="36"/>
        <v>147385.19999999995</v>
      </c>
      <c r="O61" s="10">
        <f t="shared" si="1"/>
        <v>102.87008231385295</v>
      </c>
    </row>
    <row r="62" spans="1:15" s="1" customFormat="1" ht="50.25" customHeight="1" outlineLevel="6">
      <c r="A62" s="7" t="s">
        <v>79</v>
      </c>
      <c r="B62" s="8" t="s">
        <v>80</v>
      </c>
      <c r="C62" s="9">
        <f>SUM(D62:F62)</f>
        <v>1320452.18</v>
      </c>
      <c r="D62" s="9"/>
      <c r="E62" s="9"/>
      <c r="F62" s="9">
        <v>1320452.18</v>
      </c>
      <c r="G62" s="9">
        <f>SUM(H62:J62)</f>
        <v>1496721.88</v>
      </c>
      <c r="H62" s="9"/>
      <c r="I62" s="9"/>
      <c r="J62" s="9">
        <v>1496721.88</v>
      </c>
      <c r="K62" s="9">
        <f>SUM(L62:N62)</f>
        <v>176269.69999999995</v>
      </c>
      <c r="L62" s="9">
        <f aca="true" t="shared" si="37" ref="L62:N63">SUM(H62-D62)</f>
        <v>0</v>
      </c>
      <c r="M62" s="9">
        <f t="shared" si="37"/>
        <v>0</v>
      </c>
      <c r="N62" s="9">
        <f t="shared" si="37"/>
        <v>176269.69999999995</v>
      </c>
      <c r="O62" s="10">
        <f t="shared" si="1"/>
        <v>113.34919224412958</v>
      </c>
    </row>
    <row r="63" spans="1:15" s="1" customFormat="1" ht="63" customHeight="1" outlineLevel="6">
      <c r="A63" s="7" t="s">
        <v>81</v>
      </c>
      <c r="B63" s="8" t="s">
        <v>82</v>
      </c>
      <c r="C63" s="9">
        <f>SUM(D63:F63)</f>
        <v>3814773.36</v>
      </c>
      <c r="D63" s="9"/>
      <c r="E63" s="9"/>
      <c r="F63" s="9">
        <v>3814773.36</v>
      </c>
      <c r="G63" s="9">
        <f>SUM(H63:J63)</f>
        <v>3785888.86</v>
      </c>
      <c r="H63" s="9"/>
      <c r="I63" s="9"/>
      <c r="J63" s="9">
        <v>3785888.86</v>
      </c>
      <c r="K63" s="9">
        <f>SUM(L63:N63)</f>
        <v>-28884.5</v>
      </c>
      <c r="L63" s="9">
        <f t="shared" si="37"/>
        <v>0</v>
      </c>
      <c r="M63" s="9">
        <f t="shared" si="37"/>
        <v>0</v>
      </c>
      <c r="N63" s="9">
        <f t="shared" si="37"/>
        <v>-28884.5</v>
      </c>
      <c r="O63" s="10">
        <f t="shared" si="1"/>
        <v>99.24282526708218</v>
      </c>
    </row>
    <row r="64" spans="1:15" s="1" customFormat="1" ht="66.75" customHeight="1" outlineLevel="2">
      <c r="A64" s="3" t="s">
        <v>85</v>
      </c>
      <c r="B64" s="4" t="s">
        <v>86</v>
      </c>
      <c r="C64" s="5">
        <f>SUM(C65)</f>
        <v>1685171.87</v>
      </c>
      <c r="D64" s="5">
        <f aca="true" t="shared" si="38" ref="D64:N65">SUM(D65)</f>
        <v>0</v>
      </c>
      <c r="E64" s="5">
        <f t="shared" si="38"/>
        <v>0</v>
      </c>
      <c r="F64" s="5">
        <f t="shared" si="38"/>
        <v>1685171.87</v>
      </c>
      <c r="G64" s="5">
        <f>SUM(G65)</f>
        <v>1415179.41</v>
      </c>
      <c r="H64" s="5">
        <f t="shared" si="38"/>
        <v>0</v>
      </c>
      <c r="I64" s="5">
        <f t="shared" si="38"/>
        <v>0</v>
      </c>
      <c r="J64" s="5">
        <f t="shared" si="38"/>
        <v>1415179.41</v>
      </c>
      <c r="K64" s="5">
        <f>SUM(K65)</f>
        <v>-269992.4600000002</v>
      </c>
      <c r="L64" s="5">
        <f t="shared" si="38"/>
        <v>0</v>
      </c>
      <c r="M64" s="5">
        <f t="shared" si="38"/>
        <v>0</v>
      </c>
      <c r="N64" s="5">
        <f t="shared" si="38"/>
        <v>-269992.4600000002</v>
      </c>
      <c r="O64" s="6">
        <f t="shared" si="1"/>
        <v>83.97834281437417</v>
      </c>
    </row>
    <row r="65" spans="1:15" s="1" customFormat="1" ht="50.25" customHeight="1" outlineLevel="4">
      <c r="A65" s="7" t="s">
        <v>87</v>
      </c>
      <c r="B65" s="8" t="s">
        <v>88</v>
      </c>
      <c r="C65" s="9">
        <f>SUM(C66)</f>
        <v>1685171.87</v>
      </c>
      <c r="D65" s="9">
        <f t="shared" si="38"/>
        <v>0</v>
      </c>
      <c r="E65" s="9">
        <f t="shared" si="38"/>
        <v>0</v>
      </c>
      <c r="F65" s="9">
        <f t="shared" si="38"/>
        <v>1685171.87</v>
      </c>
      <c r="G65" s="9">
        <f>SUM(G66)</f>
        <v>1415179.41</v>
      </c>
      <c r="H65" s="9">
        <f t="shared" si="38"/>
        <v>0</v>
      </c>
      <c r="I65" s="9">
        <f t="shared" si="38"/>
        <v>0</v>
      </c>
      <c r="J65" s="9">
        <f t="shared" si="38"/>
        <v>1415179.41</v>
      </c>
      <c r="K65" s="9">
        <f>SUM(K66)</f>
        <v>-269992.4600000002</v>
      </c>
      <c r="L65" s="9">
        <f t="shared" si="38"/>
        <v>0</v>
      </c>
      <c r="M65" s="9">
        <f t="shared" si="38"/>
        <v>0</v>
      </c>
      <c r="N65" s="9">
        <f t="shared" si="38"/>
        <v>-269992.4600000002</v>
      </c>
      <c r="O65" s="10">
        <f t="shared" si="1"/>
        <v>83.97834281437417</v>
      </c>
    </row>
    <row r="66" spans="1:15" s="1" customFormat="1" ht="18.75" customHeight="1" outlineLevel="6">
      <c r="A66" s="7" t="s">
        <v>89</v>
      </c>
      <c r="B66" s="8" t="s">
        <v>90</v>
      </c>
      <c r="C66" s="9">
        <f>SUM(D66:F66)</f>
        <v>1685171.87</v>
      </c>
      <c r="D66" s="9"/>
      <c r="E66" s="9"/>
      <c r="F66" s="9">
        <v>1685171.87</v>
      </c>
      <c r="G66" s="9">
        <f>SUM(H66:J66)</f>
        <v>1415179.41</v>
      </c>
      <c r="H66" s="9"/>
      <c r="I66" s="9"/>
      <c r="J66" s="9">
        <v>1415179.41</v>
      </c>
      <c r="K66" s="9">
        <f>SUM(L66:N66)</f>
        <v>-269992.4600000002</v>
      </c>
      <c r="L66" s="9">
        <f>SUM(H66-D66)</f>
        <v>0</v>
      </c>
      <c r="M66" s="9">
        <f>SUM(I66-E66)</f>
        <v>0</v>
      </c>
      <c r="N66" s="9">
        <f>SUM(J66-F66)</f>
        <v>-269992.4600000002</v>
      </c>
      <c r="O66" s="10">
        <f t="shared" si="1"/>
        <v>83.97834281437417</v>
      </c>
    </row>
    <row r="67" spans="1:15" s="1" customFormat="1" ht="18.75" customHeight="1" outlineLevel="6">
      <c r="A67" s="32" t="s">
        <v>83</v>
      </c>
      <c r="B67" s="33" t="s">
        <v>270</v>
      </c>
      <c r="C67" s="5">
        <f>SUM(D67:F67)</f>
        <v>41820</v>
      </c>
      <c r="D67" s="5">
        <f aca="true" t="shared" si="39" ref="D67:F68">SUM(D68)</f>
        <v>0</v>
      </c>
      <c r="E67" s="5">
        <f t="shared" si="39"/>
        <v>0</v>
      </c>
      <c r="F67" s="5">
        <f t="shared" si="39"/>
        <v>41820</v>
      </c>
      <c r="G67" s="5">
        <f>SUM(H67:J67)</f>
        <v>35919.9</v>
      </c>
      <c r="H67" s="5">
        <f aca="true" t="shared" si="40" ref="H67:J68">SUM(H68)</f>
        <v>0</v>
      </c>
      <c r="I67" s="5">
        <f t="shared" si="40"/>
        <v>0</v>
      </c>
      <c r="J67" s="5">
        <f t="shared" si="40"/>
        <v>35919.9</v>
      </c>
      <c r="K67" s="5">
        <f>SUM(L67:N67)</f>
        <v>-5900.0999999999985</v>
      </c>
      <c r="L67" s="5">
        <f aca="true" t="shared" si="41" ref="L67:N68">SUM(L68)</f>
        <v>0</v>
      </c>
      <c r="M67" s="5">
        <f t="shared" si="41"/>
        <v>0</v>
      </c>
      <c r="N67" s="5">
        <f t="shared" si="41"/>
        <v>-5900.0999999999985</v>
      </c>
      <c r="O67" s="6">
        <f t="shared" si="1"/>
        <v>85.89167862266859</v>
      </c>
    </row>
    <row r="68" spans="1:15" s="1" customFormat="1" ht="18.75" customHeight="1" outlineLevel="6">
      <c r="A68" s="32" t="s">
        <v>84</v>
      </c>
      <c r="B68" s="33" t="s">
        <v>271</v>
      </c>
      <c r="C68" s="5">
        <f>SUM(D68:F68)</f>
        <v>41820</v>
      </c>
      <c r="D68" s="5">
        <f t="shared" si="39"/>
        <v>0</v>
      </c>
      <c r="E68" s="5">
        <f t="shared" si="39"/>
        <v>0</v>
      </c>
      <c r="F68" s="5">
        <f t="shared" si="39"/>
        <v>41820</v>
      </c>
      <c r="G68" s="5">
        <f>SUM(H68:J68)</f>
        <v>35919.9</v>
      </c>
      <c r="H68" s="5">
        <f t="shared" si="40"/>
        <v>0</v>
      </c>
      <c r="I68" s="5">
        <f t="shared" si="40"/>
        <v>0</v>
      </c>
      <c r="J68" s="5">
        <f t="shared" si="40"/>
        <v>35919.9</v>
      </c>
      <c r="K68" s="5">
        <f>SUM(L68:N68)</f>
        <v>-5900.0999999999985</v>
      </c>
      <c r="L68" s="5">
        <f t="shared" si="41"/>
        <v>0</v>
      </c>
      <c r="M68" s="5">
        <f t="shared" si="41"/>
        <v>0</v>
      </c>
      <c r="N68" s="5">
        <f t="shared" si="41"/>
        <v>-5900.0999999999985</v>
      </c>
      <c r="O68" s="6">
        <f t="shared" si="1"/>
        <v>85.89167862266859</v>
      </c>
    </row>
    <row r="69" spans="1:15" s="1" customFormat="1" ht="18.75" customHeight="1" outlineLevel="6">
      <c r="A69" s="30" t="s">
        <v>272</v>
      </c>
      <c r="B69" s="31" t="s">
        <v>273</v>
      </c>
      <c r="C69" s="9">
        <f>SUM(D69:F69)</f>
        <v>41820</v>
      </c>
      <c r="D69" s="9"/>
      <c r="E69" s="9"/>
      <c r="F69" s="9">
        <v>41820</v>
      </c>
      <c r="G69" s="9">
        <f>SUM(H69:J69)</f>
        <v>35919.9</v>
      </c>
      <c r="H69" s="9"/>
      <c r="I69" s="9"/>
      <c r="J69" s="9">
        <v>35919.9</v>
      </c>
      <c r="K69" s="9">
        <f>SUM(L69:N69)</f>
        <v>-5900.0999999999985</v>
      </c>
      <c r="L69" s="9">
        <f>SUM(H69-D69)</f>
        <v>0</v>
      </c>
      <c r="M69" s="9">
        <f>SUM(I69-E69)</f>
        <v>0</v>
      </c>
      <c r="N69" s="9">
        <f>SUM(J69-F69)</f>
        <v>-5900.0999999999985</v>
      </c>
      <c r="O69" s="10">
        <f t="shared" si="1"/>
        <v>85.89167862266859</v>
      </c>
    </row>
    <row r="70" spans="1:15" s="1" customFormat="1" ht="112.5" customHeight="1" outlineLevel="1">
      <c r="A70" s="3" t="s">
        <v>91</v>
      </c>
      <c r="B70" s="4" t="s">
        <v>92</v>
      </c>
      <c r="C70" s="5">
        <f>SUM(C71+C75)</f>
        <v>384992.14999999997</v>
      </c>
      <c r="D70" s="5">
        <f>SUM(D71+D75)</f>
        <v>0</v>
      </c>
      <c r="E70" s="5">
        <f>SUM(E71+E75)</f>
        <v>0</v>
      </c>
      <c r="F70" s="5">
        <f>SUM(F71+F75)</f>
        <v>384992.14999999997</v>
      </c>
      <c r="G70" s="5">
        <f aca="true" t="shared" si="42" ref="G70:N70">SUM(G71+G75)</f>
        <v>1781380.5</v>
      </c>
      <c r="H70" s="5">
        <f t="shared" si="42"/>
        <v>0</v>
      </c>
      <c r="I70" s="5">
        <f t="shared" si="42"/>
        <v>905324.78</v>
      </c>
      <c r="J70" s="5">
        <f t="shared" si="42"/>
        <v>876055.72</v>
      </c>
      <c r="K70" s="5">
        <f t="shared" si="42"/>
        <v>1396388.3499999999</v>
      </c>
      <c r="L70" s="5">
        <f t="shared" si="42"/>
        <v>0</v>
      </c>
      <c r="M70" s="5">
        <f t="shared" si="42"/>
        <v>905324.78</v>
      </c>
      <c r="N70" s="5">
        <f t="shared" si="42"/>
        <v>491063.57</v>
      </c>
      <c r="O70" s="6">
        <f t="shared" si="1"/>
        <v>462.70566815453253</v>
      </c>
    </row>
    <row r="71" spans="1:15" s="1" customFormat="1" ht="33.75" customHeight="1" outlineLevel="2">
      <c r="A71" s="3" t="s">
        <v>93</v>
      </c>
      <c r="B71" s="4" t="s">
        <v>94</v>
      </c>
      <c r="C71" s="5">
        <f>SUM(C72)</f>
        <v>51277.05</v>
      </c>
      <c r="D71" s="5">
        <f aca="true" t="shared" si="43" ref="D71:N71">SUM(D72)</f>
        <v>0</v>
      </c>
      <c r="E71" s="5">
        <f t="shared" si="43"/>
        <v>0</v>
      </c>
      <c r="F71" s="5">
        <f t="shared" si="43"/>
        <v>51277.05</v>
      </c>
      <c r="G71" s="5">
        <f>SUM(G72)</f>
        <v>53480.79</v>
      </c>
      <c r="H71" s="5">
        <f t="shared" si="43"/>
        <v>0</v>
      </c>
      <c r="I71" s="5">
        <f t="shared" si="43"/>
        <v>0</v>
      </c>
      <c r="J71" s="5">
        <f t="shared" si="43"/>
        <v>53480.79</v>
      </c>
      <c r="K71" s="5">
        <f>SUM(K72)</f>
        <v>2203.739999999998</v>
      </c>
      <c r="L71" s="5">
        <f t="shared" si="43"/>
        <v>0</v>
      </c>
      <c r="M71" s="5">
        <f t="shared" si="43"/>
        <v>0</v>
      </c>
      <c r="N71" s="5">
        <f t="shared" si="43"/>
        <v>2203.739999999998</v>
      </c>
      <c r="O71" s="6">
        <f t="shared" si="1"/>
        <v>104.29771213437591</v>
      </c>
    </row>
    <row r="72" spans="1:15" s="1" customFormat="1" ht="66" customHeight="1" outlineLevel="4">
      <c r="A72" s="17" t="s">
        <v>95</v>
      </c>
      <c r="B72" s="18" t="s">
        <v>96</v>
      </c>
      <c r="C72" s="9">
        <f>SUM(C73:C74)</f>
        <v>51277.05</v>
      </c>
      <c r="D72" s="9">
        <f aca="true" t="shared" si="44" ref="D72:N72">SUM(D73:D74)</f>
        <v>0</v>
      </c>
      <c r="E72" s="9">
        <f t="shared" si="44"/>
        <v>0</v>
      </c>
      <c r="F72" s="9">
        <f t="shared" si="44"/>
        <v>51277.05</v>
      </c>
      <c r="G72" s="9">
        <f t="shared" si="44"/>
        <v>53480.79</v>
      </c>
      <c r="H72" s="9">
        <f t="shared" si="44"/>
        <v>0</v>
      </c>
      <c r="I72" s="9">
        <f t="shared" si="44"/>
        <v>0</v>
      </c>
      <c r="J72" s="9">
        <f t="shared" si="44"/>
        <v>53480.79</v>
      </c>
      <c r="K72" s="9">
        <f t="shared" si="44"/>
        <v>2203.739999999998</v>
      </c>
      <c r="L72" s="9">
        <f t="shared" si="44"/>
        <v>0</v>
      </c>
      <c r="M72" s="9">
        <f t="shared" si="44"/>
        <v>0</v>
      </c>
      <c r="N72" s="9">
        <f t="shared" si="44"/>
        <v>2203.739999999998</v>
      </c>
      <c r="O72" s="10">
        <f t="shared" si="1"/>
        <v>104.29771213437591</v>
      </c>
    </row>
    <row r="73" spans="1:15" s="1" customFormat="1" ht="34.5" customHeight="1" outlineLevel="6">
      <c r="A73" s="17" t="s">
        <v>97</v>
      </c>
      <c r="B73" s="19" t="s">
        <v>98</v>
      </c>
      <c r="C73" s="9">
        <f>SUM(D73:F73)</f>
        <v>51277.05</v>
      </c>
      <c r="D73" s="9"/>
      <c r="E73" s="9"/>
      <c r="F73" s="9">
        <v>51277.05</v>
      </c>
      <c r="G73" s="9">
        <f>SUM(H73:J73)</f>
        <v>53480.79</v>
      </c>
      <c r="H73" s="9"/>
      <c r="I73" s="9"/>
      <c r="J73" s="9">
        <v>53480.79</v>
      </c>
      <c r="K73" s="9">
        <f>SUM(L73:N73)</f>
        <v>2203.739999999998</v>
      </c>
      <c r="L73" s="9">
        <f aca="true" t="shared" si="45" ref="L73:N74">SUM(H73-D73)</f>
        <v>0</v>
      </c>
      <c r="M73" s="9">
        <f t="shared" si="45"/>
        <v>0</v>
      </c>
      <c r="N73" s="9">
        <f t="shared" si="45"/>
        <v>2203.739999999998</v>
      </c>
      <c r="O73" s="10">
        <f t="shared" si="1"/>
        <v>104.29771213437591</v>
      </c>
    </row>
    <row r="74" spans="1:15" s="1" customFormat="1" ht="63" outlineLevel="6">
      <c r="A74" s="30" t="s">
        <v>440</v>
      </c>
      <c r="B74" s="34" t="s">
        <v>441</v>
      </c>
      <c r="C74" s="9">
        <f>SUM(D74:F74)</f>
        <v>0</v>
      </c>
      <c r="D74" s="9"/>
      <c r="E74" s="9"/>
      <c r="F74" s="9"/>
      <c r="G74" s="9">
        <f>SUM(H74:J74)</f>
        <v>0</v>
      </c>
      <c r="H74" s="9"/>
      <c r="I74" s="9"/>
      <c r="J74" s="9"/>
      <c r="K74" s="9">
        <f>SUM(L74:N74)</f>
        <v>0</v>
      </c>
      <c r="L74" s="9">
        <f t="shared" si="45"/>
        <v>0</v>
      </c>
      <c r="M74" s="9">
        <f t="shared" si="45"/>
        <v>0</v>
      </c>
      <c r="N74" s="9">
        <f t="shared" si="45"/>
        <v>0</v>
      </c>
      <c r="O74" s="10" t="e">
        <f>SUM(G74/C74)*100</f>
        <v>#DIV/0!</v>
      </c>
    </row>
    <row r="75" spans="1:15" s="1" customFormat="1" ht="36.75" customHeight="1" outlineLevel="6">
      <c r="A75" s="32" t="s">
        <v>321</v>
      </c>
      <c r="B75" s="14" t="s">
        <v>318</v>
      </c>
      <c r="C75" s="5">
        <f>SUM(C76+C80+C83)</f>
        <v>333715.1</v>
      </c>
      <c r="D75" s="5">
        <f aca="true" t="shared" si="46" ref="D75:N75">SUM(D76+D80+D83)</f>
        <v>0</v>
      </c>
      <c r="E75" s="5">
        <f t="shared" si="46"/>
        <v>0</v>
      </c>
      <c r="F75" s="5">
        <f t="shared" si="46"/>
        <v>333715.1</v>
      </c>
      <c r="G75" s="5">
        <f t="shared" si="46"/>
        <v>1727899.71</v>
      </c>
      <c r="H75" s="5">
        <f t="shared" si="46"/>
        <v>0</v>
      </c>
      <c r="I75" s="5">
        <f t="shared" si="46"/>
        <v>905324.78</v>
      </c>
      <c r="J75" s="5">
        <f t="shared" si="46"/>
        <v>822574.9299999999</v>
      </c>
      <c r="K75" s="5">
        <f t="shared" si="46"/>
        <v>1394184.6099999999</v>
      </c>
      <c r="L75" s="5">
        <f t="shared" si="46"/>
        <v>0</v>
      </c>
      <c r="M75" s="5">
        <f t="shared" si="46"/>
        <v>905324.78</v>
      </c>
      <c r="N75" s="5">
        <f t="shared" si="46"/>
        <v>488859.83</v>
      </c>
      <c r="O75" s="10">
        <f t="shared" si="1"/>
        <v>517.7769031128648</v>
      </c>
    </row>
    <row r="76" spans="1:15" s="1" customFormat="1" ht="63" outlineLevel="6">
      <c r="A76" s="30" t="s">
        <v>403</v>
      </c>
      <c r="B76" s="34" t="s">
        <v>404</v>
      </c>
      <c r="C76" s="9">
        <f>SUM(C77:C79)</f>
        <v>0</v>
      </c>
      <c r="D76" s="9">
        <f aca="true" t="shared" si="47" ref="D76:N76">SUM(D77:D79)</f>
        <v>0</v>
      </c>
      <c r="E76" s="9">
        <f t="shared" si="47"/>
        <v>0</v>
      </c>
      <c r="F76" s="9">
        <f t="shared" si="47"/>
        <v>0</v>
      </c>
      <c r="G76" s="9">
        <f t="shared" si="47"/>
        <v>934372.48</v>
      </c>
      <c r="H76" s="9">
        <f t="shared" si="47"/>
        <v>0</v>
      </c>
      <c r="I76" s="9">
        <f t="shared" si="47"/>
        <v>464914.78</v>
      </c>
      <c r="J76" s="9">
        <f t="shared" si="47"/>
        <v>469457.7</v>
      </c>
      <c r="K76" s="9">
        <f t="shared" si="47"/>
        <v>934372.48</v>
      </c>
      <c r="L76" s="9">
        <f t="shared" si="47"/>
        <v>0</v>
      </c>
      <c r="M76" s="9">
        <f t="shared" si="47"/>
        <v>464914.78</v>
      </c>
      <c r="N76" s="9">
        <f t="shared" si="47"/>
        <v>469457.7</v>
      </c>
      <c r="O76" s="10" t="e">
        <f t="shared" si="1"/>
        <v>#DIV/0!</v>
      </c>
    </row>
    <row r="77" spans="1:15" s="1" customFormat="1" ht="59.25" customHeight="1" outlineLevel="6">
      <c r="A77" s="30" t="s">
        <v>469</v>
      </c>
      <c r="B77" s="34" t="s">
        <v>470</v>
      </c>
      <c r="C77" s="9">
        <f>SUM(D77:F77)</f>
        <v>0</v>
      </c>
      <c r="D77" s="9"/>
      <c r="E77" s="9"/>
      <c r="F77" s="9"/>
      <c r="G77" s="9">
        <f>SUM(H77:J77)</f>
        <v>23000</v>
      </c>
      <c r="H77" s="9"/>
      <c r="I77" s="9"/>
      <c r="J77" s="9">
        <v>23000</v>
      </c>
      <c r="K77" s="9">
        <f>SUM(L77:N77)</f>
        <v>23000</v>
      </c>
      <c r="L77" s="9">
        <f>SUM(H77-D77)</f>
        <v>0</v>
      </c>
      <c r="M77" s="9">
        <f>SUM(I77-E77)</f>
        <v>0</v>
      </c>
      <c r="N77" s="9">
        <f>SUM(J77-F77)</f>
        <v>23000</v>
      </c>
      <c r="O77" s="10" t="e">
        <f t="shared" si="1"/>
        <v>#DIV/0!</v>
      </c>
    </row>
    <row r="78" spans="1:15" s="1" customFormat="1" ht="52.5" customHeight="1" outlineLevel="6">
      <c r="A78" s="30" t="s">
        <v>471</v>
      </c>
      <c r="B78" s="34" t="s">
        <v>472</v>
      </c>
      <c r="C78" s="9">
        <f>SUM(D78:F78)</f>
        <v>0</v>
      </c>
      <c r="D78" s="9"/>
      <c r="E78" s="9"/>
      <c r="F78" s="9"/>
      <c r="G78" s="9">
        <f>SUM(H78:J78)</f>
        <v>421988.5</v>
      </c>
      <c r="H78" s="9"/>
      <c r="I78" s="9"/>
      <c r="J78" s="9">
        <v>421988.5</v>
      </c>
      <c r="K78" s="9">
        <f>SUM(L78:N78)</f>
        <v>421988.5</v>
      </c>
      <c r="L78" s="9">
        <f>SUM(H78-D78)</f>
        <v>0</v>
      </c>
      <c r="M78" s="9">
        <f>SUM(I78-E78)</f>
        <v>0</v>
      </c>
      <c r="N78" s="9">
        <f>SUM(J78-F78)</f>
        <v>421988.5</v>
      </c>
      <c r="O78" s="10" t="e">
        <f t="shared" si="1"/>
        <v>#DIV/0!</v>
      </c>
    </row>
    <row r="79" spans="1:15" s="1" customFormat="1" ht="31.5" outlineLevel="6">
      <c r="A79" s="30" t="s">
        <v>405</v>
      </c>
      <c r="B79" s="34" t="s">
        <v>406</v>
      </c>
      <c r="C79" s="9">
        <f>SUM(D79:F79)</f>
        <v>0</v>
      </c>
      <c r="D79" s="9"/>
      <c r="E79" s="9"/>
      <c r="F79" s="9"/>
      <c r="G79" s="9">
        <f>SUM(H79:J79)</f>
        <v>489383.98000000004</v>
      </c>
      <c r="H79" s="9"/>
      <c r="I79" s="9">
        <v>464914.78</v>
      </c>
      <c r="J79" s="9">
        <v>24469.2</v>
      </c>
      <c r="K79" s="9">
        <f>SUM(L79:N79)</f>
        <v>489383.98000000004</v>
      </c>
      <c r="L79" s="9">
        <f>SUM(H79-D79)</f>
        <v>0</v>
      </c>
      <c r="M79" s="9">
        <f>SUM(I79-E79)</f>
        <v>464914.78</v>
      </c>
      <c r="N79" s="9">
        <f>SUM(J79-F79)</f>
        <v>24469.2</v>
      </c>
      <c r="O79" s="10" t="e">
        <f>SUM(G79/C79)*100</f>
        <v>#DIV/0!</v>
      </c>
    </row>
    <row r="80" spans="1:15" s="1" customFormat="1" ht="36" customHeight="1" outlineLevel="6">
      <c r="A80" s="30" t="s">
        <v>322</v>
      </c>
      <c r="B80" s="11" t="s">
        <v>319</v>
      </c>
      <c r="C80" s="9">
        <f>SUM(C81:C82)</f>
        <v>333715.1</v>
      </c>
      <c r="D80" s="9">
        <f aca="true" t="shared" si="48" ref="D80:N80">SUM(D81:D82)</f>
        <v>0</v>
      </c>
      <c r="E80" s="9">
        <f t="shared" si="48"/>
        <v>0</v>
      </c>
      <c r="F80" s="9">
        <f t="shared" si="48"/>
        <v>333715.1</v>
      </c>
      <c r="G80" s="9">
        <f t="shared" si="48"/>
        <v>464527.23</v>
      </c>
      <c r="H80" s="9">
        <f t="shared" si="48"/>
        <v>0</v>
      </c>
      <c r="I80" s="9">
        <f t="shared" si="48"/>
        <v>144400</v>
      </c>
      <c r="J80" s="9">
        <f t="shared" si="48"/>
        <v>320127.23</v>
      </c>
      <c r="K80" s="9">
        <f t="shared" si="48"/>
        <v>130812.13</v>
      </c>
      <c r="L80" s="9">
        <f t="shared" si="48"/>
        <v>0</v>
      </c>
      <c r="M80" s="9">
        <f t="shared" si="48"/>
        <v>144400</v>
      </c>
      <c r="N80" s="9">
        <f t="shared" si="48"/>
        <v>-13587.869999999995</v>
      </c>
      <c r="O80" s="10">
        <f t="shared" si="1"/>
        <v>139.1987446777206</v>
      </c>
    </row>
    <row r="81" spans="1:15" s="1" customFormat="1" ht="36.75" customHeight="1" outlineLevel="6">
      <c r="A81" s="30" t="s">
        <v>323</v>
      </c>
      <c r="B81" s="11" t="s">
        <v>320</v>
      </c>
      <c r="C81" s="9">
        <f>SUM(D81:F81)</f>
        <v>333715.1</v>
      </c>
      <c r="D81" s="9"/>
      <c r="E81" s="9"/>
      <c r="F81" s="9">
        <v>333715.1</v>
      </c>
      <c r="G81" s="9">
        <f>SUM(H81:J81)</f>
        <v>312527.23</v>
      </c>
      <c r="H81" s="9"/>
      <c r="I81" s="9"/>
      <c r="J81" s="9">
        <v>312527.23</v>
      </c>
      <c r="K81" s="9">
        <f>SUM(L81:N81)</f>
        <v>-21187.869999999995</v>
      </c>
      <c r="L81" s="9">
        <f>SUM(H81-D81)</f>
        <v>0</v>
      </c>
      <c r="M81" s="9">
        <f>SUM(I81-E81)</f>
        <v>0</v>
      </c>
      <c r="N81" s="9">
        <f>SUM(J81-F81)</f>
        <v>-21187.869999999995</v>
      </c>
      <c r="O81" s="10">
        <f t="shared" si="1"/>
        <v>93.65091061207599</v>
      </c>
    </row>
    <row r="82" spans="1:15" s="1" customFormat="1" ht="36.75" customHeight="1" outlineLevel="6">
      <c r="A82" s="30" t="s">
        <v>473</v>
      </c>
      <c r="B82" s="31" t="s">
        <v>474</v>
      </c>
      <c r="C82" s="9">
        <f>SUM(D82:F82)</f>
        <v>0</v>
      </c>
      <c r="D82" s="9"/>
      <c r="E82" s="9"/>
      <c r="F82" s="9"/>
      <c r="G82" s="9">
        <f>SUM(H82:J82)</f>
        <v>152000</v>
      </c>
      <c r="H82" s="9"/>
      <c r="I82" s="9">
        <v>144400</v>
      </c>
      <c r="J82" s="9">
        <v>7600</v>
      </c>
      <c r="K82" s="9">
        <f>SUM(L82:N82)</f>
        <v>152000</v>
      </c>
      <c r="L82" s="9">
        <f>SUM(H82-D82)</f>
        <v>0</v>
      </c>
      <c r="M82" s="9">
        <f>SUM(I82-E82)</f>
        <v>144400</v>
      </c>
      <c r="N82" s="9">
        <f>SUM(J82-F82)</f>
        <v>7600</v>
      </c>
      <c r="O82" s="10" t="e">
        <f>SUM(G82/C82)*100</f>
        <v>#DIV/0!</v>
      </c>
    </row>
    <row r="83" spans="1:15" s="1" customFormat="1" ht="36.75" customHeight="1" outlineLevel="6">
      <c r="A83" s="30" t="s">
        <v>454</v>
      </c>
      <c r="B83" s="34" t="s">
        <v>455</v>
      </c>
      <c r="C83" s="9">
        <f>SUM(C84)</f>
        <v>0</v>
      </c>
      <c r="D83" s="9">
        <f aca="true" t="shared" si="49" ref="D83:N83">SUM(D84)</f>
        <v>0</v>
      </c>
      <c r="E83" s="9">
        <f t="shared" si="49"/>
        <v>0</v>
      </c>
      <c r="F83" s="9">
        <f t="shared" si="49"/>
        <v>0</v>
      </c>
      <c r="G83" s="9">
        <f t="shared" si="49"/>
        <v>329000</v>
      </c>
      <c r="H83" s="9">
        <f t="shared" si="49"/>
        <v>0</v>
      </c>
      <c r="I83" s="9">
        <f t="shared" si="49"/>
        <v>296010</v>
      </c>
      <c r="J83" s="9">
        <f t="shared" si="49"/>
        <v>32990</v>
      </c>
      <c r="K83" s="9">
        <f t="shared" si="49"/>
        <v>329000</v>
      </c>
      <c r="L83" s="9">
        <f t="shared" si="49"/>
        <v>0</v>
      </c>
      <c r="M83" s="9">
        <f t="shared" si="49"/>
        <v>296010</v>
      </c>
      <c r="N83" s="9">
        <f t="shared" si="49"/>
        <v>32990</v>
      </c>
      <c r="O83" s="10" t="e">
        <f t="shared" si="1"/>
        <v>#DIV/0!</v>
      </c>
    </row>
    <row r="84" spans="1:15" s="1" customFormat="1" ht="36.75" customHeight="1" outlineLevel="6">
      <c r="A84" s="30" t="s">
        <v>456</v>
      </c>
      <c r="B84" s="31" t="s">
        <v>457</v>
      </c>
      <c r="C84" s="9">
        <f>SUM(D84:F84)</f>
        <v>0</v>
      </c>
      <c r="D84" s="9"/>
      <c r="E84" s="9"/>
      <c r="F84" s="9"/>
      <c r="G84" s="9">
        <f>SUM(H84:J84)</f>
        <v>329000</v>
      </c>
      <c r="H84" s="9"/>
      <c r="I84" s="9">
        <v>296010</v>
      </c>
      <c r="J84" s="9">
        <v>32990</v>
      </c>
      <c r="K84" s="9">
        <f>SUM(L84:N84)</f>
        <v>329000</v>
      </c>
      <c r="L84" s="9">
        <f>SUM(H84-D84)</f>
        <v>0</v>
      </c>
      <c r="M84" s="9">
        <f>SUM(I84-E84)</f>
        <v>296010</v>
      </c>
      <c r="N84" s="9">
        <f>SUM(J84-F84)</f>
        <v>32990</v>
      </c>
      <c r="O84" s="10" t="e">
        <f t="shared" si="1"/>
        <v>#DIV/0!</v>
      </c>
    </row>
    <row r="85" spans="1:15" s="1" customFormat="1" ht="80.25" customHeight="1" outlineLevel="6">
      <c r="A85" s="32" t="s">
        <v>274</v>
      </c>
      <c r="B85" s="33" t="s">
        <v>275</v>
      </c>
      <c r="C85" s="5">
        <f>SUM(D85:F85)</f>
        <v>12960</v>
      </c>
      <c r="D85" s="5">
        <f aca="true" t="shared" si="50" ref="D85:F86">SUM(D86)</f>
        <v>0</v>
      </c>
      <c r="E85" s="5">
        <f t="shared" si="50"/>
        <v>0</v>
      </c>
      <c r="F85" s="5">
        <f t="shared" si="50"/>
        <v>12960</v>
      </c>
      <c r="G85" s="5">
        <f>SUM(H85:J85)</f>
        <v>143356.77</v>
      </c>
      <c r="H85" s="5">
        <f aca="true" t="shared" si="51" ref="H85:J86">SUM(H86)</f>
        <v>0</v>
      </c>
      <c r="I85" s="5">
        <f t="shared" si="51"/>
        <v>0</v>
      </c>
      <c r="J85" s="5">
        <f t="shared" si="51"/>
        <v>143356.77</v>
      </c>
      <c r="K85" s="5">
        <f>SUM(L85:N85)</f>
        <v>130396.76999999999</v>
      </c>
      <c r="L85" s="5">
        <f aca="true" t="shared" si="52" ref="L85:N87">SUM(L86)</f>
        <v>0</v>
      </c>
      <c r="M85" s="5">
        <f t="shared" si="52"/>
        <v>0</v>
      </c>
      <c r="N85" s="5">
        <f>SUM(N86)</f>
        <v>130396.76999999999</v>
      </c>
      <c r="O85" s="6">
        <f t="shared" si="1"/>
        <v>1106.1479166666666</v>
      </c>
    </row>
    <row r="86" spans="1:15" s="1" customFormat="1" ht="51" customHeight="1" outlineLevel="6">
      <c r="A86" s="32" t="s">
        <v>276</v>
      </c>
      <c r="B86" s="33" t="s">
        <v>277</v>
      </c>
      <c r="C86" s="5">
        <f>SUM(D86:F86)</f>
        <v>12960</v>
      </c>
      <c r="D86" s="5">
        <f t="shared" si="50"/>
        <v>0</v>
      </c>
      <c r="E86" s="5">
        <f t="shared" si="50"/>
        <v>0</v>
      </c>
      <c r="F86" s="5">
        <f t="shared" si="50"/>
        <v>12960</v>
      </c>
      <c r="G86" s="5">
        <f>SUM(H86:J86)</f>
        <v>143356.77</v>
      </c>
      <c r="H86" s="5">
        <f t="shared" si="51"/>
        <v>0</v>
      </c>
      <c r="I86" s="5">
        <f t="shared" si="51"/>
        <v>0</v>
      </c>
      <c r="J86" s="5">
        <f t="shared" si="51"/>
        <v>143356.77</v>
      </c>
      <c r="K86" s="5">
        <f>SUM(L86:N86)</f>
        <v>130396.76999999999</v>
      </c>
      <c r="L86" s="5">
        <f t="shared" si="52"/>
        <v>0</v>
      </c>
      <c r="M86" s="5">
        <f t="shared" si="52"/>
        <v>0</v>
      </c>
      <c r="N86" s="5">
        <f t="shared" si="52"/>
        <v>130396.76999999999</v>
      </c>
      <c r="O86" s="6">
        <f t="shared" si="1"/>
        <v>1106.1479166666666</v>
      </c>
    </row>
    <row r="87" spans="1:15" s="1" customFormat="1" ht="51" customHeight="1" outlineLevel="6">
      <c r="A87" s="32" t="s">
        <v>278</v>
      </c>
      <c r="B87" s="33" t="s">
        <v>279</v>
      </c>
      <c r="C87" s="5">
        <f>SUM(D87:F87)</f>
        <v>12960</v>
      </c>
      <c r="D87" s="5">
        <f>SUM(D88:D89)</f>
        <v>0</v>
      </c>
      <c r="E87" s="5">
        <f>SUM(E88:E89)</f>
        <v>0</v>
      </c>
      <c r="F87" s="5">
        <f>SUM(F88:F89)</f>
        <v>12960</v>
      </c>
      <c r="G87" s="5">
        <f>SUM(H87:J87)</f>
        <v>143356.77</v>
      </c>
      <c r="H87" s="5">
        <f>SUM(H88:H89)</f>
        <v>0</v>
      </c>
      <c r="I87" s="5">
        <f>SUM(I88:I89)</f>
        <v>0</v>
      </c>
      <c r="J87" s="5">
        <f>SUM(J88:J89)</f>
        <v>143356.77</v>
      </c>
      <c r="K87" s="5">
        <f>SUM(L87:N87)</f>
        <v>130396.76999999999</v>
      </c>
      <c r="L87" s="5">
        <f>SUM(L88:L89)</f>
        <v>0</v>
      </c>
      <c r="M87" s="5">
        <f>SUM(M88:M89)</f>
        <v>0</v>
      </c>
      <c r="N87" s="5">
        <f>SUM(N88:N89)</f>
        <v>130396.76999999999</v>
      </c>
      <c r="O87" s="6">
        <f t="shared" si="1"/>
        <v>1106.1479166666666</v>
      </c>
    </row>
    <row r="88" spans="1:15" s="1" customFormat="1" ht="51" customHeight="1" outlineLevel="6">
      <c r="A88" s="30" t="s">
        <v>280</v>
      </c>
      <c r="B88" s="31" t="s">
        <v>281</v>
      </c>
      <c r="C88" s="9">
        <f>SUM(D88:F88)</f>
        <v>12960</v>
      </c>
      <c r="D88" s="9"/>
      <c r="E88" s="9"/>
      <c r="F88" s="9">
        <v>12960</v>
      </c>
      <c r="G88" s="9">
        <f>SUM(H88:J88)</f>
        <v>43856.77</v>
      </c>
      <c r="H88" s="9"/>
      <c r="I88" s="9"/>
      <c r="J88" s="9">
        <v>43856.77</v>
      </c>
      <c r="K88" s="9">
        <f>SUM(L88:N88)</f>
        <v>30896.769999999997</v>
      </c>
      <c r="L88" s="9">
        <f>SUM(H88-D88)</f>
        <v>0</v>
      </c>
      <c r="M88" s="9">
        <f>SUM(I88-E88)</f>
        <v>0</v>
      </c>
      <c r="N88" s="9">
        <f>SUM(J88-F88)</f>
        <v>30896.769999999997</v>
      </c>
      <c r="O88" s="10">
        <f t="shared" si="1"/>
        <v>338.40100308641973</v>
      </c>
    </row>
    <row r="89" spans="1:15" s="1" customFormat="1" ht="51" customHeight="1" outlineLevel="6">
      <c r="A89" s="30" t="s">
        <v>475</v>
      </c>
      <c r="B89" s="34" t="s">
        <v>476</v>
      </c>
      <c r="C89" s="9">
        <f>SUM(D89:F89)</f>
        <v>0</v>
      </c>
      <c r="D89" s="9"/>
      <c r="E89" s="9"/>
      <c r="F89" s="9"/>
      <c r="G89" s="9">
        <f>SUM(H89:J89)</f>
        <v>99500</v>
      </c>
      <c r="H89" s="9"/>
      <c r="I89" s="9"/>
      <c r="J89" s="9">
        <v>99500</v>
      </c>
      <c r="K89" s="9">
        <f>SUM(L89:N89)</f>
        <v>99500</v>
      </c>
      <c r="L89" s="9">
        <f>SUM(H89-D89)</f>
        <v>0</v>
      </c>
      <c r="M89" s="9">
        <f>SUM(I89-E89)</f>
        <v>0</v>
      </c>
      <c r="N89" s="9">
        <f>SUM(J89-F89)</f>
        <v>99500</v>
      </c>
      <c r="O89" s="10" t="e">
        <f>SUM(G89/C89)*100</f>
        <v>#DIV/0!</v>
      </c>
    </row>
    <row r="90" spans="1:15" s="1" customFormat="1" ht="63" outlineLevel="6">
      <c r="A90" s="32" t="s">
        <v>324</v>
      </c>
      <c r="B90" s="33" t="s">
        <v>325</v>
      </c>
      <c r="C90" s="5">
        <f>SUM(C91+C94+C97+C101)</f>
        <v>112573.97</v>
      </c>
      <c r="D90" s="5">
        <f aca="true" t="shared" si="53" ref="D90:N90">SUM(D91+D94+D97+D101)</f>
        <v>0</v>
      </c>
      <c r="E90" s="5">
        <f t="shared" si="53"/>
        <v>0</v>
      </c>
      <c r="F90" s="5">
        <f t="shared" si="53"/>
        <v>112573.97</v>
      </c>
      <c r="G90" s="5">
        <f t="shared" si="53"/>
        <v>1003814.91</v>
      </c>
      <c r="H90" s="5">
        <f t="shared" si="53"/>
        <v>0</v>
      </c>
      <c r="I90" s="5">
        <f t="shared" si="53"/>
        <v>30983.33</v>
      </c>
      <c r="J90" s="5">
        <f t="shared" si="53"/>
        <v>972831.5800000001</v>
      </c>
      <c r="K90" s="5">
        <f t="shared" si="53"/>
        <v>891240.9400000001</v>
      </c>
      <c r="L90" s="5">
        <f t="shared" si="53"/>
        <v>0</v>
      </c>
      <c r="M90" s="5">
        <f t="shared" si="53"/>
        <v>30983.33</v>
      </c>
      <c r="N90" s="5">
        <f t="shared" si="53"/>
        <v>860257.6100000001</v>
      </c>
      <c r="O90" s="6">
        <f t="shared" si="1"/>
        <v>891.693621536133</v>
      </c>
    </row>
    <row r="91" spans="1:15" s="1" customFormat="1" ht="47.25" outlineLevel="6">
      <c r="A91" s="32" t="s">
        <v>407</v>
      </c>
      <c r="B91" s="33" t="s">
        <v>408</v>
      </c>
      <c r="C91" s="5">
        <f>SUM(C92)</f>
        <v>0</v>
      </c>
      <c r="D91" s="5">
        <f aca="true" t="shared" si="54" ref="D91:N92">SUM(D92)</f>
        <v>0</v>
      </c>
      <c r="E91" s="5">
        <f t="shared" si="54"/>
        <v>0</v>
      </c>
      <c r="F91" s="5">
        <f t="shared" si="54"/>
        <v>0</v>
      </c>
      <c r="G91" s="5">
        <f t="shared" si="54"/>
        <v>30983.33</v>
      </c>
      <c r="H91" s="5">
        <f t="shared" si="54"/>
        <v>0</v>
      </c>
      <c r="I91" s="5">
        <f t="shared" si="54"/>
        <v>30983.33</v>
      </c>
      <c r="J91" s="5">
        <f t="shared" si="54"/>
        <v>0</v>
      </c>
      <c r="K91" s="5">
        <f t="shared" si="54"/>
        <v>30983.33</v>
      </c>
      <c r="L91" s="5">
        <f t="shared" si="54"/>
        <v>0</v>
      </c>
      <c r="M91" s="5">
        <f t="shared" si="54"/>
        <v>30983.33</v>
      </c>
      <c r="N91" s="5">
        <f t="shared" si="54"/>
        <v>0</v>
      </c>
      <c r="O91" s="6" t="e">
        <f t="shared" si="1"/>
        <v>#DIV/0!</v>
      </c>
    </row>
    <row r="92" spans="1:15" s="1" customFormat="1" ht="47.25" outlineLevel="6">
      <c r="A92" s="32" t="s">
        <v>409</v>
      </c>
      <c r="B92" s="33" t="s">
        <v>410</v>
      </c>
      <c r="C92" s="5">
        <f>SUM(C93)</f>
        <v>0</v>
      </c>
      <c r="D92" s="5">
        <f t="shared" si="54"/>
        <v>0</v>
      </c>
      <c r="E92" s="5">
        <f t="shared" si="54"/>
        <v>0</v>
      </c>
      <c r="F92" s="5">
        <f t="shared" si="54"/>
        <v>0</v>
      </c>
      <c r="G92" s="5">
        <f t="shared" si="54"/>
        <v>30983.33</v>
      </c>
      <c r="H92" s="5">
        <f t="shared" si="54"/>
        <v>0</v>
      </c>
      <c r="I92" s="5">
        <f t="shared" si="54"/>
        <v>30983.33</v>
      </c>
      <c r="J92" s="5">
        <f t="shared" si="54"/>
        <v>0</v>
      </c>
      <c r="K92" s="5">
        <f t="shared" si="54"/>
        <v>30983.33</v>
      </c>
      <c r="L92" s="5">
        <f t="shared" si="54"/>
        <v>0</v>
      </c>
      <c r="M92" s="5">
        <f t="shared" si="54"/>
        <v>30983.33</v>
      </c>
      <c r="N92" s="5">
        <f t="shared" si="54"/>
        <v>0</v>
      </c>
      <c r="O92" s="6" t="e">
        <f t="shared" si="1"/>
        <v>#DIV/0!</v>
      </c>
    </row>
    <row r="93" spans="1:15" s="1" customFormat="1" ht="157.5" outlineLevel="6">
      <c r="A93" s="30" t="s">
        <v>411</v>
      </c>
      <c r="B93" s="31" t="s">
        <v>412</v>
      </c>
      <c r="C93" s="9">
        <f>SUM(D93:F93)</f>
        <v>0</v>
      </c>
      <c r="D93" s="9"/>
      <c r="E93" s="9"/>
      <c r="F93" s="9"/>
      <c r="G93" s="9">
        <f>SUM(H93:J93)</f>
        <v>30983.33</v>
      </c>
      <c r="H93" s="9"/>
      <c r="I93" s="9">
        <v>30983.33</v>
      </c>
      <c r="J93" s="9"/>
      <c r="K93" s="9">
        <f>SUM(L93:N93)</f>
        <v>30983.33</v>
      </c>
      <c r="L93" s="9">
        <f>SUM(H93-D93)</f>
        <v>0</v>
      </c>
      <c r="M93" s="9">
        <f>SUM(I93-E93)</f>
        <v>30983.33</v>
      </c>
      <c r="N93" s="9">
        <f>SUM(J93-F93)</f>
        <v>0</v>
      </c>
      <c r="O93" s="10" t="e">
        <f>SUM(G93/C93)*100</f>
        <v>#DIV/0!</v>
      </c>
    </row>
    <row r="94" spans="1:15" s="1" customFormat="1" ht="31.5" outlineLevel="6">
      <c r="A94" s="32" t="s">
        <v>361</v>
      </c>
      <c r="B94" s="33" t="s">
        <v>362</v>
      </c>
      <c r="C94" s="5">
        <f>SUM(C95)</f>
        <v>0</v>
      </c>
      <c r="D94" s="5">
        <f aca="true" t="shared" si="55" ref="D94:N94">SUM(D95)</f>
        <v>0</v>
      </c>
      <c r="E94" s="5">
        <f t="shared" si="55"/>
        <v>0</v>
      </c>
      <c r="F94" s="5">
        <f t="shared" si="55"/>
        <v>0</v>
      </c>
      <c r="G94" s="5">
        <f t="shared" si="55"/>
        <v>575698.93</v>
      </c>
      <c r="H94" s="5">
        <f t="shared" si="55"/>
        <v>0</v>
      </c>
      <c r="I94" s="5">
        <f t="shared" si="55"/>
        <v>0</v>
      </c>
      <c r="J94" s="5">
        <f t="shared" si="55"/>
        <v>575698.93</v>
      </c>
      <c r="K94" s="5">
        <f t="shared" si="55"/>
        <v>575698.93</v>
      </c>
      <c r="L94" s="5">
        <f t="shared" si="55"/>
        <v>0</v>
      </c>
      <c r="M94" s="5">
        <f t="shared" si="55"/>
        <v>0</v>
      </c>
      <c r="N94" s="5">
        <f t="shared" si="55"/>
        <v>575698.93</v>
      </c>
      <c r="O94" s="6" t="e">
        <f t="shared" si="1"/>
        <v>#DIV/0!</v>
      </c>
    </row>
    <row r="95" spans="1:15" s="1" customFormat="1" ht="47.25" outlineLevel="6">
      <c r="A95" s="32" t="s">
        <v>363</v>
      </c>
      <c r="B95" s="33" t="s">
        <v>364</v>
      </c>
      <c r="C95" s="5">
        <f>SUM(C96)</f>
        <v>0</v>
      </c>
      <c r="D95" s="5">
        <f aca="true" t="shared" si="56" ref="D95:N95">SUM(D96)</f>
        <v>0</v>
      </c>
      <c r="E95" s="5">
        <f t="shared" si="56"/>
        <v>0</v>
      </c>
      <c r="F95" s="5">
        <f t="shared" si="56"/>
        <v>0</v>
      </c>
      <c r="G95" s="5">
        <f t="shared" si="56"/>
        <v>575698.93</v>
      </c>
      <c r="H95" s="5">
        <f t="shared" si="56"/>
        <v>0</v>
      </c>
      <c r="I95" s="5">
        <f t="shared" si="56"/>
        <v>0</v>
      </c>
      <c r="J95" s="5">
        <f t="shared" si="56"/>
        <v>575698.93</v>
      </c>
      <c r="K95" s="5">
        <f t="shared" si="56"/>
        <v>575698.93</v>
      </c>
      <c r="L95" s="5">
        <f t="shared" si="56"/>
        <v>0</v>
      </c>
      <c r="M95" s="5">
        <f t="shared" si="56"/>
        <v>0</v>
      </c>
      <c r="N95" s="5">
        <f t="shared" si="56"/>
        <v>575698.93</v>
      </c>
      <c r="O95" s="6" t="e">
        <f t="shared" si="1"/>
        <v>#DIV/0!</v>
      </c>
    </row>
    <row r="96" spans="1:15" s="1" customFormat="1" ht="47.25" outlineLevel="6">
      <c r="A96" s="30" t="s">
        <v>365</v>
      </c>
      <c r="B96" s="31" t="s">
        <v>366</v>
      </c>
      <c r="C96" s="9">
        <f>SUM(D96:F96)</f>
        <v>0</v>
      </c>
      <c r="D96" s="9"/>
      <c r="E96" s="9"/>
      <c r="F96" s="44"/>
      <c r="G96" s="9">
        <f>SUM(H96:J96)</f>
        <v>575698.93</v>
      </c>
      <c r="H96" s="9"/>
      <c r="I96" s="9"/>
      <c r="J96" s="9">
        <v>575698.93</v>
      </c>
      <c r="K96" s="9">
        <f>SUM(L96:N96)</f>
        <v>575698.93</v>
      </c>
      <c r="L96" s="9">
        <f>SUM(H96-D96)</f>
        <v>0</v>
      </c>
      <c r="M96" s="9">
        <f>SUM(I96-E96)</f>
        <v>0</v>
      </c>
      <c r="N96" s="9">
        <f>SUM(J96-F96)</f>
        <v>575698.93</v>
      </c>
      <c r="O96" s="10" t="e">
        <f t="shared" si="1"/>
        <v>#DIV/0!</v>
      </c>
    </row>
    <row r="97" spans="1:15" s="1" customFormat="1" ht="31.5" outlineLevel="6">
      <c r="A97" s="32" t="s">
        <v>326</v>
      </c>
      <c r="B97" s="33" t="s">
        <v>327</v>
      </c>
      <c r="C97" s="5">
        <f>SUM(C98)</f>
        <v>112573.97</v>
      </c>
      <c r="D97" s="5">
        <f aca="true" t="shared" si="57" ref="D97:N97">SUM(D98)</f>
        <v>0</v>
      </c>
      <c r="E97" s="5">
        <f t="shared" si="57"/>
        <v>0</v>
      </c>
      <c r="F97" s="5">
        <f t="shared" si="57"/>
        <v>112573.97</v>
      </c>
      <c r="G97" s="5">
        <f t="shared" si="57"/>
        <v>387132.65</v>
      </c>
      <c r="H97" s="5">
        <f t="shared" si="57"/>
        <v>0</v>
      </c>
      <c r="I97" s="5">
        <f t="shared" si="57"/>
        <v>0</v>
      </c>
      <c r="J97" s="5">
        <f t="shared" si="57"/>
        <v>387132.65</v>
      </c>
      <c r="K97" s="5">
        <f t="shared" si="57"/>
        <v>274558.68000000005</v>
      </c>
      <c r="L97" s="5">
        <f t="shared" si="57"/>
        <v>0</v>
      </c>
      <c r="M97" s="5">
        <f t="shared" si="57"/>
        <v>0</v>
      </c>
      <c r="N97" s="5">
        <f t="shared" si="57"/>
        <v>274558.68000000005</v>
      </c>
      <c r="O97" s="6">
        <f t="shared" si="1"/>
        <v>343.8917984326217</v>
      </c>
    </row>
    <row r="98" spans="1:15" s="1" customFormat="1" ht="47.25" outlineLevel="6">
      <c r="A98" s="32" t="s">
        <v>328</v>
      </c>
      <c r="B98" s="33" t="s">
        <v>329</v>
      </c>
      <c r="C98" s="5">
        <f>SUM(C99:C100)</f>
        <v>112573.97</v>
      </c>
      <c r="D98" s="5">
        <f aca="true" t="shared" si="58" ref="D98:N98">SUM(D99:D100)</f>
        <v>0</v>
      </c>
      <c r="E98" s="5">
        <f t="shared" si="58"/>
        <v>0</v>
      </c>
      <c r="F98" s="5">
        <f t="shared" si="58"/>
        <v>112573.97</v>
      </c>
      <c r="G98" s="5">
        <f t="shared" si="58"/>
        <v>387132.65</v>
      </c>
      <c r="H98" s="5">
        <f t="shared" si="58"/>
        <v>0</v>
      </c>
      <c r="I98" s="5">
        <f t="shared" si="58"/>
        <v>0</v>
      </c>
      <c r="J98" s="5">
        <f t="shared" si="58"/>
        <v>387132.65</v>
      </c>
      <c r="K98" s="5">
        <f t="shared" si="58"/>
        <v>274558.68000000005</v>
      </c>
      <c r="L98" s="5">
        <f t="shared" si="58"/>
        <v>0</v>
      </c>
      <c r="M98" s="5">
        <f t="shared" si="58"/>
        <v>0</v>
      </c>
      <c r="N98" s="5">
        <f t="shared" si="58"/>
        <v>274558.68000000005</v>
      </c>
      <c r="O98" s="6">
        <f t="shared" si="1"/>
        <v>343.8917984326217</v>
      </c>
    </row>
    <row r="99" spans="1:15" s="1" customFormat="1" ht="15.75" outlineLevel="6">
      <c r="A99" s="30" t="s">
        <v>368</v>
      </c>
      <c r="B99" s="34" t="s">
        <v>367</v>
      </c>
      <c r="C99" s="9">
        <f>SUM(D99:F99)</f>
        <v>0</v>
      </c>
      <c r="D99" s="9"/>
      <c r="E99" s="9"/>
      <c r="F99" s="9"/>
      <c r="G99" s="9">
        <f>SUM(H99:J99)</f>
        <v>0</v>
      </c>
      <c r="H99" s="9"/>
      <c r="I99" s="9"/>
      <c r="J99" s="9"/>
      <c r="K99" s="9">
        <f>SUM(L99:N99)</f>
        <v>0</v>
      </c>
      <c r="L99" s="9">
        <f aca="true" t="shared" si="59" ref="L99:N100">SUM(H99-D99)</f>
        <v>0</v>
      </c>
      <c r="M99" s="9">
        <f t="shared" si="59"/>
        <v>0</v>
      </c>
      <c r="N99" s="9">
        <f t="shared" si="59"/>
        <v>0</v>
      </c>
      <c r="O99" s="10" t="e">
        <f t="shared" si="1"/>
        <v>#DIV/0!</v>
      </c>
    </row>
    <row r="100" spans="1:15" s="1" customFormat="1" ht="31.5" outlineLevel="6">
      <c r="A100" s="30" t="s">
        <v>330</v>
      </c>
      <c r="B100" s="31" t="s">
        <v>331</v>
      </c>
      <c r="C100" s="9">
        <f>SUM(D100:F100)</f>
        <v>112573.97</v>
      </c>
      <c r="D100" s="9"/>
      <c r="E100" s="9"/>
      <c r="F100" s="9">
        <v>112573.97</v>
      </c>
      <c r="G100" s="9">
        <f>SUM(H100:J100)</f>
        <v>387132.65</v>
      </c>
      <c r="H100" s="9"/>
      <c r="I100" s="9"/>
      <c r="J100" s="9">
        <v>387132.65</v>
      </c>
      <c r="K100" s="9">
        <f>SUM(L100:N100)</f>
        <v>274558.68000000005</v>
      </c>
      <c r="L100" s="9">
        <f t="shared" si="59"/>
        <v>0</v>
      </c>
      <c r="M100" s="9">
        <f t="shared" si="59"/>
        <v>0</v>
      </c>
      <c r="N100" s="9">
        <f t="shared" si="59"/>
        <v>274558.68000000005</v>
      </c>
      <c r="O100" s="10">
        <f t="shared" si="1"/>
        <v>343.8917984326217</v>
      </c>
    </row>
    <row r="101" spans="1:15" s="1" customFormat="1" ht="47.25" outlineLevel="6">
      <c r="A101" s="32" t="s">
        <v>353</v>
      </c>
      <c r="B101" s="33" t="s">
        <v>354</v>
      </c>
      <c r="C101" s="5">
        <f>SUM(C102)</f>
        <v>0</v>
      </c>
      <c r="D101" s="5">
        <f aca="true" t="shared" si="60" ref="D101:N102">SUM(D102)</f>
        <v>0</v>
      </c>
      <c r="E101" s="5">
        <f t="shared" si="60"/>
        <v>0</v>
      </c>
      <c r="F101" s="5">
        <f t="shared" si="60"/>
        <v>0</v>
      </c>
      <c r="G101" s="5">
        <f t="shared" si="60"/>
        <v>10000</v>
      </c>
      <c r="H101" s="5">
        <f t="shared" si="60"/>
        <v>0</v>
      </c>
      <c r="I101" s="5">
        <f t="shared" si="60"/>
        <v>0</v>
      </c>
      <c r="J101" s="5">
        <f t="shared" si="60"/>
        <v>10000</v>
      </c>
      <c r="K101" s="5">
        <f t="shared" si="60"/>
        <v>10000</v>
      </c>
      <c r="L101" s="5">
        <f t="shared" si="60"/>
        <v>0</v>
      </c>
      <c r="M101" s="5">
        <f t="shared" si="60"/>
        <v>0</v>
      </c>
      <c r="N101" s="5">
        <f t="shared" si="60"/>
        <v>10000</v>
      </c>
      <c r="O101" s="6" t="e">
        <f t="shared" si="1"/>
        <v>#DIV/0!</v>
      </c>
    </row>
    <row r="102" spans="1:15" s="1" customFormat="1" ht="47.25" outlineLevel="6">
      <c r="A102" s="32" t="s">
        <v>355</v>
      </c>
      <c r="B102" s="33" t="s">
        <v>356</v>
      </c>
      <c r="C102" s="5">
        <f>SUM(C103)</f>
        <v>0</v>
      </c>
      <c r="D102" s="5">
        <f t="shared" si="60"/>
        <v>0</v>
      </c>
      <c r="E102" s="5">
        <f t="shared" si="60"/>
        <v>0</v>
      </c>
      <c r="F102" s="5">
        <f t="shared" si="60"/>
        <v>0</v>
      </c>
      <c r="G102" s="5">
        <f t="shared" si="60"/>
        <v>10000</v>
      </c>
      <c r="H102" s="5">
        <f t="shared" si="60"/>
        <v>0</v>
      </c>
      <c r="I102" s="5">
        <f t="shared" si="60"/>
        <v>0</v>
      </c>
      <c r="J102" s="5">
        <f t="shared" si="60"/>
        <v>10000</v>
      </c>
      <c r="K102" s="5">
        <f t="shared" si="60"/>
        <v>10000</v>
      </c>
      <c r="L102" s="5">
        <f t="shared" si="60"/>
        <v>0</v>
      </c>
      <c r="M102" s="5">
        <f t="shared" si="60"/>
        <v>0</v>
      </c>
      <c r="N102" s="5">
        <f t="shared" si="60"/>
        <v>10000</v>
      </c>
      <c r="O102" s="6" t="e">
        <f t="shared" si="1"/>
        <v>#DIV/0!</v>
      </c>
    </row>
    <row r="103" spans="1:15" s="1" customFormat="1" ht="31.5" outlineLevel="6">
      <c r="A103" s="30" t="s">
        <v>357</v>
      </c>
      <c r="B103" s="31" t="s">
        <v>358</v>
      </c>
      <c r="C103" s="9">
        <f>SUM(D103:F103)</f>
        <v>0</v>
      </c>
      <c r="D103" s="9"/>
      <c r="E103" s="9"/>
      <c r="F103" s="9"/>
      <c r="G103" s="9">
        <f>SUM(H103:J103)</f>
        <v>10000</v>
      </c>
      <c r="H103" s="9"/>
      <c r="I103" s="9"/>
      <c r="J103" s="9">
        <v>10000</v>
      </c>
      <c r="K103" s="9">
        <f>SUM(L103:N103)</f>
        <v>10000</v>
      </c>
      <c r="L103" s="9">
        <f>SUM(H103-D103)</f>
        <v>0</v>
      </c>
      <c r="M103" s="9">
        <f>SUM(I103-E103)</f>
        <v>0</v>
      </c>
      <c r="N103" s="9">
        <f>SUM(J103-F103)</f>
        <v>10000</v>
      </c>
      <c r="O103" s="10" t="e">
        <f t="shared" si="1"/>
        <v>#DIV/0!</v>
      </c>
    </row>
    <row r="104" spans="1:15" s="1" customFormat="1" ht="66" customHeight="1" outlineLevel="1">
      <c r="A104" s="3" t="s">
        <v>99</v>
      </c>
      <c r="B104" s="4" t="s">
        <v>100</v>
      </c>
      <c r="C104" s="5">
        <f>SUM(C105)</f>
        <v>2389816.07</v>
      </c>
      <c r="D104" s="5">
        <f aca="true" t="shared" si="61" ref="D104:N105">SUM(D105)</f>
        <v>0</v>
      </c>
      <c r="E104" s="5">
        <f t="shared" si="61"/>
        <v>200000</v>
      </c>
      <c r="F104" s="5">
        <f t="shared" si="61"/>
        <v>2189816.07</v>
      </c>
      <c r="G104" s="5">
        <f>SUM(G105)</f>
        <v>3305696.3600000003</v>
      </c>
      <c r="H104" s="5">
        <f t="shared" si="61"/>
        <v>0</v>
      </c>
      <c r="I104" s="5">
        <f t="shared" si="61"/>
        <v>100000</v>
      </c>
      <c r="J104" s="5">
        <f t="shared" si="61"/>
        <v>3205696.3600000003</v>
      </c>
      <c r="K104" s="5">
        <f>SUM(K105)</f>
        <v>915880.2899999999</v>
      </c>
      <c r="L104" s="5">
        <f t="shared" si="61"/>
        <v>0</v>
      </c>
      <c r="M104" s="5">
        <f t="shared" si="61"/>
        <v>-100000</v>
      </c>
      <c r="N104" s="5">
        <f t="shared" si="61"/>
        <v>1015880.2899999999</v>
      </c>
      <c r="O104" s="6">
        <f t="shared" si="1"/>
        <v>138.32430041362977</v>
      </c>
    </row>
    <row r="105" spans="1:15" s="1" customFormat="1" ht="64.5" customHeight="1" outlineLevel="2">
      <c r="A105" s="3" t="s">
        <v>101</v>
      </c>
      <c r="B105" s="4" t="s">
        <v>102</v>
      </c>
      <c r="C105" s="5">
        <f>SUM(C106)</f>
        <v>2389816.07</v>
      </c>
      <c r="D105" s="5">
        <f t="shared" si="61"/>
        <v>0</v>
      </c>
      <c r="E105" s="5">
        <f t="shared" si="61"/>
        <v>200000</v>
      </c>
      <c r="F105" s="5">
        <f t="shared" si="61"/>
        <v>2189816.07</v>
      </c>
      <c r="G105" s="5">
        <f>SUM(G106)</f>
        <v>3305696.3600000003</v>
      </c>
      <c r="H105" s="5">
        <f t="shared" si="61"/>
        <v>0</v>
      </c>
      <c r="I105" s="5">
        <f t="shared" si="61"/>
        <v>100000</v>
      </c>
      <c r="J105" s="5">
        <f t="shared" si="61"/>
        <v>3205696.3600000003</v>
      </c>
      <c r="K105" s="5">
        <f>SUM(K106)</f>
        <v>915880.2899999999</v>
      </c>
      <c r="L105" s="5">
        <f t="shared" si="61"/>
        <v>0</v>
      </c>
      <c r="M105" s="5">
        <f t="shared" si="61"/>
        <v>-100000</v>
      </c>
      <c r="N105" s="5">
        <f t="shared" si="61"/>
        <v>1015880.2899999999</v>
      </c>
      <c r="O105" s="6">
        <f t="shared" si="1"/>
        <v>138.32430041362977</v>
      </c>
    </row>
    <row r="106" spans="1:15" s="1" customFormat="1" ht="64.5" customHeight="1" outlineLevel="4">
      <c r="A106" s="7" t="s">
        <v>103</v>
      </c>
      <c r="B106" s="8" t="s">
        <v>104</v>
      </c>
      <c r="C106" s="9">
        <f>SUM(C107:C110)</f>
        <v>2389816.07</v>
      </c>
      <c r="D106" s="9">
        <f aca="true" t="shared" si="62" ref="D106:N106">SUM(D107:D110)</f>
        <v>0</v>
      </c>
      <c r="E106" s="9">
        <f t="shared" si="62"/>
        <v>200000</v>
      </c>
      <c r="F106" s="9">
        <f t="shared" si="62"/>
        <v>2189816.07</v>
      </c>
      <c r="G106" s="9">
        <f t="shared" si="62"/>
        <v>3305696.3600000003</v>
      </c>
      <c r="H106" s="9">
        <f t="shared" si="62"/>
        <v>0</v>
      </c>
      <c r="I106" s="9">
        <f t="shared" si="62"/>
        <v>100000</v>
      </c>
      <c r="J106" s="9">
        <f t="shared" si="62"/>
        <v>3205696.3600000003</v>
      </c>
      <c r="K106" s="9">
        <f t="shared" si="62"/>
        <v>915880.2899999999</v>
      </c>
      <c r="L106" s="9">
        <f t="shared" si="62"/>
        <v>0</v>
      </c>
      <c r="M106" s="9">
        <f t="shared" si="62"/>
        <v>-100000</v>
      </c>
      <c r="N106" s="9">
        <f t="shared" si="62"/>
        <v>1015880.2899999999</v>
      </c>
      <c r="O106" s="10">
        <f t="shared" si="1"/>
        <v>138.32430041362977</v>
      </c>
    </row>
    <row r="107" spans="1:15" s="1" customFormat="1" ht="50.25" customHeight="1" outlineLevel="6">
      <c r="A107" s="7" t="s">
        <v>105</v>
      </c>
      <c r="B107" s="8" t="s">
        <v>106</v>
      </c>
      <c r="C107" s="9">
        <f>SUM(D107:F107)</f>
        <v>2079333</v>
      </c>
      <c r="D107" s="9"/>
      <c r="E107" s="9"/>
      <c r="F107" s="9">
        <v>2079333</v>
      </c>
      <c r="G107" s="9">
        <f>SUM(H107:J107)</f>
        <v>2295000</v>
      </c>
      <c r="H107" s="9"/>
      <c r="I107" s="9"/>
      <c r="J107" s="9">
        <v>2295000</v>
      </c>
      <c r="K107" s="9">
        <f>SUM(L107:N107)</f>
        <v>215667</v>
      </c>
      <c r="L107" s="9">
        <f aca="true" t="shared" si="63" ref="L107:N109">SUM(H107-D107)</f>
        <v>0</v>
      </c>
      <c r="M107" s="9">
        <f t="shared" si="63"/>
        <v>0</v>
      </c>
      <c r="N107" s="9">
        <f t="shared" si="63"/>
        <v>215667</v>
      </c>
      <c r="O107" s="10">
        <f t="shared" si="1"/>
        <v>110.37193176850462</v>
      </c>
    </row>
    <row r="108" spans="1:15" s="1" customFormat="1" ht="50.25" customHeight="1" outlineLevel="6">
      <c r="A108" s="100" t="s">
        <v>477</v>
      </c>
      <c r="B108" s="63" t="s">
        <v>478</v>
      </c>
      <c r="C108" s="9">
        <f>SUM(D108:F108)</f>
        <v>0</v>
      </c>
      <c r="D108" s="9"/>
      <c r="E108" s="9"/>
      <c r="F108" s="9"/>
      <c r="G108" s="9">
        <f>SUM(H108:J108)</f>
        <v>594582</v>
      </c>
      <c r="H108" s="9"/>
      <c r="I108" s="9"/>
      <c r="J108" s="9">
        <v>594582</v>
      </c>
      <c r="K108" s="9">
        <f>SUM(L108:N108)</f>
        <v>594582</v>
      </c>
      <c r="L108" s="9">
        <f>SUM(H108-D108)</f>
        <v>0</v>
      </c>
      <c r="M108" s="9">
        <f>SUM(I108-E108)</f>
        <v>0</v>
      </c>
      <c r="N108" s="9">
        <f>SUM(J108-F108)</f>
        <v>594582</v>
      </c>
      <c r="O108" s="10" t="e">
        <f>SUM(G108/C108)*100</f>
        <v>#DIV/0!</v>
      </c>
    </row>
    <row r="109" spans="1:15" s="1" customFormat="1" ht="114" customHeight="1" outlineLevel="6">
      <c r="A109" s="7" t="s">
        <v>107</v>
      </c>
      <c r="B109" s="8" t="s">
        <v>108</v>
      </c>
      <c r="C109" s="9">
        <f>SUM(D109:F109)</f>
        <v>99956.75</v>
      </c>
      <c r="D109" s="9"/>
      <c r="E109" s="9"/>
      <c r="F109" s="9">
        <v>99956.75</v>
      </c>
      <c r="G109" s="9">
        <f>SUM(H109:J109)</f>
        <v>310851.2</v>
      </c>
      <c r="H109" s="9"/>
      <c r="I109" s="9"/>
      <c r="J109" s="9">
        <v>310851.2</v>
      </c>
      <c r="K109" s="9">
        <f>SUM(L109:N109)</f>
        <v>210894.45</v>
      </c>
      <c r="L109" s="9">
        <f t="shared" si="63"/>
        <v>0</v>
      </c>
      <c r="M109" s="9">
        <f t="shared" si="63"/>
        <v>0</v>
      </c>
      <c r="N109" s="9">
        <f t="shared" si="63"/>
        <v>210894.45</v>
      </c>
      <c r="O109" s="10">
        <f t="shared" si="1"/>
        <v>310.9857013158191</v>
      </c>
    </row>
    <row r="110" spans="1:15" s="1" customFormat="1" ht="31.5" outlineLevel="6">
      <c r="A110" s="30" t="s">
        <v>388</v>
      </c>
      <c r="B110" s="34" t="s">
        <v>389</v>
      </c>
      <c r="C110" s="9">
        <f>SUM(D110:F110)</f>
        <v>210526.32</v>
      </c>
      <c r="D110" s="9"/>
      <c r="E110" s="9">
        <v>200000</v>
      </c>
      <c r="F110" s="9">
        <v>10526.32</v>
      </c>
      <c r="G110" s="9">
        <f>SUM(H110:J110)</f>
        <v>105263.16</v>
      </c>
      <c r="H110" s="9"/>
      <c r="I110" s="9">
        <v>100000</v>
      </c>
      <c r="J110" s="9">
        <v>5263.16</v>
      </c>
      <c r="K110" s="9">
        <f>SUM(L110:N110)</f>
        <v>-105263.16</v>
      </c>
      <c r="L110" s="9">
        <f>SUM(H110-D110)</f>
        <v>0</v>
      </c>
      <c r="M110" s="9">
        <f>SUM(I110-E110)</f>
        <v>-100000</v>
      </c>
      <c r="N110" s="9">
        <f>SUM(J110-F110)</f>
        <v>-5263.16</v>
      </c>
      <c r="O110" s="10">
        <f>SUM(G110/C110)*100</f>
        <v>50</v>
      </c>
    </row>
    <row r="111" spans="1:15" s="1" customFormat="1" ht="48.75" customHeight="1" outlineLevel="1">
      <c r="A111" s="3" t="s">
        <v>109</v>
      </c>
      <c r="B111" s="4" t="s">
        <v>110</v>
      </c>
      <c r="C111" s="5">
        <f>SUM(C112+C118+C121)</f>
        <v>480177.57</v>
      </c>
      <c r="D111" s="5">
        <f aca="true" t="shared" si="64" ref="D111:N111">SUM(D112+D118+D121)</f>
        <v>0</v>
      </c>
      <c r="E111" s="5">
        <f t="shared" si="64"/>
        <v>278690.77</v>
      </c>
      <c r="F111" s="5">
        <f t="shared" si="64"/>
        <v>201486.8</v>
      </c>
      <c r="G111" s="5">
        <f t="shared" si="64"/>
        <v>673300.59</v>
      </c>
      <c r="H111" s="5">
        <f t="shared" si="64"/>
        <v>0</v>
      </c>
      <c r="I111" s="5">
        <f t="shared" si="64"/>
        <v>365959.24</v>
      </c>
      <c r="J111" s="5">
        <f t="shared" si="64"/>
        <v>307341.35</v>
      </c>
      <c r="K111" s="5">
        <f t="shared" si="64"/>
        <v>193123.01999999996</v>
      </c>
      <c r="L111" s="5">
        <f t="shared" si="64"/>
        <v>0</v>
      </c>
      <c r="M111" s="5">
        <f t="shared" si="64"/>
        <v>87268.46999999997</v>
      </c>
      <c r="N111" s="5">
        <f t="shared" si="64"/>
        <v>105854.54999999999</v>
      </c>
      <c r="O111" s="6">
        <f t="shared" si="1"/>
        <v>140.21908395263029</v>
      </c>
    </row>
    <row r="112" spans="1:15" s="1" customFormat="1" ht="48" customHeight="1" outlineLevel="2">
      <c r="A112" s="3" t="s">
        <v>111</v>
      </c>
      <c r="B112" s="4" t="s">
        <v>112</v>
      </c>
      <c r="C112" s="5">
        <f>SUM(C113+C115)</f>
        <v>285635.77</v>
      </c>
      <c r="D112" s="5">
        <f>SUM(D113+D115)</f>
        <v>0</v>
      </c>
      <c r="E112" s="5">
        <f>SUM(E113+E115)</f>
        <v>278690.77</v>
      </c>
      <c r="F112" s="5">
        <f>SUM(F113+F115)</f>
        <v>6945</v>
      </c>
      <c r="G112" s="5">
        <f aca="true" t="shared" si="65" ref="G112:N112">SUM(G113+G115)</f>
        <v>417327.97</v>
      </c>
      <c r="H112" s="5">
        <f t="shared" si="65"/>
        <v>0</v>
      </c>
      <c r="I112" s="5">
        <f t="shared" si="65"/>
        <v>329209.24</v>
      </c>
      <c r="J112" s="5">
        <f t="shared" si="65"/>
        <v>88118.73</v>
      </c>
      <c r="K112" s="5">
        <f t="shared" si="65"/>
        <v>131692.19999999995</v>
      </c>
      <c r="L112" s="5">
        <f t="shared" si="65"/>
        <v>0</v>
      </c>
      <c r="M112" s="5">
        <f t="shared" si="65"/>
        <v>50518.46999999997</v>
      </c>
      <c r="N112" s="5">
        <f t="shared" si="65"/>
        <v>81173.73</v>
      </c>
      <c r="O112" s="6">
        <f t="shared" si="1"/>
        <v>146.10493986800043</v>
      </c>
    </row>
    <row r="113" spans="1:15" s="1" customFormat="1" ht="31.5" customHeight="1" outlineLevel="4">
      <c r="A113" s="7" t="s">
        <v>113</v>
      </c>
      <c r="B113" s="8" t="s">
        <v>114</v>
      </c>
      <c r="C113" s="9">
        <f aca="true" t="shared" si="66" ref="C113:J113">SUM(C114:C114)</f>
        <v>6945</v>
      </c>
      <c r="D113" s="9">
        <f t="shared" si="66"/>
        <v>0</v>
      </c>
      <c r="E113" s="9">
        <f t="shared" si="66"/>
        <v>0</v>
      </c>
      <c r="F113" s="9">
        <f t="shared" si="66"/>
        <v>6945</v>
      </c>
      <c r="G113" s="9">
        <f t="shared" si="66"/>
        <v>82618.73</v>
      </c>
      <c r="H113" s="9">
        <f t="shared" si="66"/>
        <v>0</v>
      </c>
      <c r="I113" s="9">
        <f t="shared" si="66"/>
        <v>0</v>
      </c>
      <c r="J113" s="9">
        <f t="shared" si="66"/>
        <v>82618.73</v>
      </c>
      <c r="K113" s="9">
        <f>SUM(K114:K114)</f>
        <v>75673.73</v>
      </c>
      <c r="L113" s="9">
        <f>SUM(L114:L114)</f>
        <v>0</v>
      </c>
      <c r="M113" s="9">
        <f>SUM(M114:M114)</f>
        <v>0</v>
      </c>
      <c r="N113" s="9">
        <f>SUM(N114:N114)</f>
        <v>75673.73</v>
      </c>
      <c r="O113" s="10">
        <f t="shared" si="1"/>
        <v>1189.614542836573</v>
      </c>
    </row>
    <row r="114" spans="1:15" s="1" customFormat="1" ht="47.25" customHeight="1" outlineLevel="6">
      <c r="A114" s="7" t="s">
        <v>115</v>
      </c>
      <c r="B114" s="8" t="s">
        <v>116</v>
      </c>
      <c r="C114" s="9">
        <f>SUM(D114:F114)</f>
        <v>6945</v>
      </c>
      <c r="D114" s="9"/>
      <c r="E114" s="9"/>
      <c r="F114" s="9">
        <v>6945</v>
      </c>
      <c r="G114" s="9">
        <f>SUM(H114:J114)</f>
        <v>82618.73</v>
      </c>
      <c r="H114" s="9"/>
      <c r="I114" s="9"/>
      <c r="J114" s="9">
        <v>82618.73</v>
      </c>
      <c r="K114" s="9">
        <f>SUM(L114:N114)</f>
        <v>75673.73</v>
      </c>
      <c r="L114" s="9">
        <f>SUM(H114-D114)</f>
        <v>0</v>
      </c>
      <c r="M114" s="9">
        <f>SUM(I114-E114)</f>
        <v>0</v>
      </c>
      <c r="N114" s="9">
        <f>SUM(J114-F114)</f>
        <v>75673.73</v>
      </c>
      <c r="O114" s="10">
        <f t="shared" si="1"/>
        <v>1189.614542836573</v>
      </c>
    </row>
    <row r="115" spans="1:15" s="1" customFormat="1" ht="48.75" customHeight="1" outlineLevel="4">
      <c r="A115" s="7" t="s">
        <v>117</v>
      </c>
      <c r="B115" s="8" t="s">
        <v>118</v>
      </c>
      <c r="C115" s="9">
        <f>SUM(C116:C117)</f>
        <v>278690.77</v>
      </c>
      <c r="D115" s="9">
        <f>SUM(D116:D117)</f>
        <v>0</v>
      </c>
      <c r="E115" s="9">
        <f>SUM(E116:E117)</f>
        <v>278690.77</v>
      </c>
      <c r="F115" s="9">
        <f>SUM(F116:F117)</f>
        <v>0</v>
      </c>
      <c r="G115" s="9">
        <f aca="true" t="shared" si="67" ref="G115:N115">SUM(G116:G117)</f>
        <v>334709.24</v>
      </c>
      <c r="H115" s="9">
        <f t="shared" si="67"/>
        <v>0</v>
      </c>
      <c r="I115" s="9">
        <f t="shared" si="67"/>
        <v>329209.24</v>
      </c>
      <c r="J115" s="9">
        <f t="shared" si="67"/>
        <v>5500</v>
      </c>
      <c r="K115" s="9">
        <f t="shared" si="67"/>
        <v>56018.46999999997</v>
      </c>
      <c r="L115" s="9">
        <f t="shared" si="67"/>
        <v>0</v>
      </c>
      <c r="M115" s="9">
        <f t="shared" si="67"/>
        <v>50518.46999999997</v>
      </c>
      <c r="N115" s="9">
        <f t="shared" si="67"/>
        <v>5500</v>
      </c>
      <c r="O115" s="10">
        <f t="shared" si="1"/>
        <v>120.10058316606609</v>
      </c>
    </row>
    <row r="116" spans="1:15" s="1" customFormat="1" ht="48.75" customHeight="1" outlineLevel="4">
      <c r="A116" s="7" t="s">
        <v>115</v>
      </c>
      <c r="B116" s="11" t="s">
        <v>119</v>
      </c>
      <c r="C116" s="9">
        <f>SUM(D116:F116)</f>
        <v>0</v>
      </c>
      <c r="D116" s="9"/>
      <c r="E116" s="9"/>
      <c r="F116" s="9"/>
      <c r="G116" s="9">
        <f>SUM(H116:J116)</f>
        <v>5500</v>
      </c>
      <c r="H116" s="9"/>
      <c r="I116" s="9"/>
      <c r="J116" s="9">
        <v>5500</v>
      </c>
      <c r="K116" s="9">
        <f>SUM(L116:N116)</f>
        <v>5500</v>
      </c>
      <c r="L116" s="9">
        <f aca="true" t="shared" si="68" ref="L116:N117">SUM(H116-D116)</f>
        <v>0</v>
      </c>
      <c r="M116" s="9">
        <f t="shared" si="68"/>
        <v>0</v>
      </c>
      <c r="N116" s="9">
        <f t="shared" si="68"/>
        <v>5500</v>
      </c>
      <c r="O116" s="10" t="e">
        <f t="shared" si="1"/>
        <v>#DIV/0!</v>
      </c>
    </row>
    <row r="117" spans="1:15" s="1" customFormat="1" ht="63" customHeight="1" outlineLevel="6">
      <c r="A117" s="7" t="s">
        <v>120</v>
      </c>
      <c r="B117" s="8" t="s">
        <v>121</v>
      </c>
      <c r="C117" s="9">
        <f>SUM(D117:F117)</f>
        <v>278690.77</v>
      </c>
      <c r="D117" s="9"/>
      <c r="E117" s="9">
        <v>278690.77</v>
      </c>
      <c r="F117" s="9"/>
      <c r="G117" s="9">
        <f>SUM(H117:J117)</f>
        <v>329209.24</v>
      </c>
      <c r="H117" s="9"/>
      <c r="I117" s="9">
        <v>329209.24</v>
      </c>
      <c r="J117" s="9"/>
      <c r="K117" s="9">
        <f>SUM(L117:N117)</f>
        <v>50518.46999999997</v>
      </c>
      <c r="L117" s="9">
        <f t="shared" si="68"/>
        <v>0</v>
      </c>
      <c r="M117" s="9">
        <f t="shared" si="68"/>
        <v>50518.46999999997</v>
      </c>
      <c r="N117" s="9">
        <f t="shared" si="68"/>
        <v>0</v>
      </c>
      <c r="O117" s="10">
        <f t="shared" si="1"/>
        <v>118.12706965501583</v>
      </c>
    </row>
    <row r="118" spans="1:15" s="1" customFormat="1" ht="101.25" customHeight="1" outlineLevel="6">
      <c r="A118" s="32" t="s">
        <v>413</v>
      </c>
      <c r="B118" s="33" t="s">
        <v>414</v>
      </c>
      <c r="C118" s="5">
        <f>SUM(C119)</f>
        <v>0</v>
      </c>
      <c r="D118" s="5">
        <f aca="true" t="shared" si="69" ref="D118:N119">SUM(D119)</f>
        <v>0</v>
      </c>
      <c r="E118" s="5">
        <f t="shared" si="69"/>
        <v>0</v>
      </c>
      <c r="F118" s="5">
        <f t="shared" si="69"/>
        <v>0</v>
      </c>
      <c r="G118" s="5">
        <f t="shared" si="69"/>
        <v>19941</v>
      </c>
      <c r="H118" s="5">
        <f t="shared" si="69"/>
        <v>0</v>
      </c>
      <c r="I118" s="5">
        <f t="shared" si="69"/>
        <v>0</v>
      </c>
      <c r="J118" s="5">
        <f t="shared" si="69"/>
        <v>19941</v>
      </c>
      <c r="K118" s="5">
        <f t="shared" si="69"/>
        <v>19941</v>
      </c>
      <c r="L118" s="5">
        <f t="shared" si="69"/>
        <v>0</v>
      </c>
      <c r="M118" s="5">
        <f t="shared" si="69"/>
        <v>0</v>
      </c>
      <c r="N118" s="5">
        <f t="shared" si="69"/>
        <v>19941</v>
      </c>
      <c r="O118" s="6" t="e">
        <f t="shared" si="1"/>
        <v>#DIV/0!</v>
      </c>
    </row>
    <row r="119" spans="1:15" s="1" customFormat="1" ht="39.75" customHeight="1" outlineLevel="6">
      <c r="A119" s="30" t="s">
        <v>415</v>
      </c>
      <c r="B119" s="31" t="s">
        <v>416</v>
      </c>
      <c r="C119" s="9">
        <f>SUM(C120)</f>
        <v>0</v>
      </c>
      <c r="D119" s="9">
        <f t="shared" si="69"/>
        <v>0</v>
      </c>
      <c r="E119" s="9">
        <f t="shared" si="69"/>
        <v>0</v>
      </c>
      <c r="F119" s="9">
        <f t="shared" si="69"/>
        <v>0</v>
      </c>
      <c r="G119" s="9">
        <f t="shared" si="69"/>
        <v>19941</v>
      </c>
      <c r="H119" s="9">
        <f t="shared" si="69"/>
        <v>0</v>
      </c>
      <c r="I119" s="9">
        <f t="shared" si="69"/>
        <v>0</v>
      </c>
      <c r="J119" s="9">
        <f t="shared" si="69"/>
        <v>19941</v>
      </c>
      <c r="K119" s="9">
        <f t="shared" si="69"/>
        <v>19941</v>
      </c>
      <c r="L119" s="9">
        <f t="shared" si="69"/>
        <v>0</v>
      </c>
      <c r="M119" s="9">
        <f t="shared" si="69"/>
        <v>0</v>
      </c>
      <c r="N119" s="9">
        <f t="shared" si="69"/>
        <v>19941</v>
      </c>
      <c r="O119" s="10" t="e">
        <f t="shared" si="1"/>
        <v>#DIV/0!</v>
      </c>
    </row>
    <row r="120" spans="1:15" s="1" customFormat="1" ht="63" customHeight="1" outlineLevel="6">
      <c r="A120" s="30" t="s">
        <v>417</v>
      </c>
      <c r="B120" s="34" t="s">
        <v>418</v>
      </c>
      <c r="C120" s="9">
        <f>SUM(D120:F120)</f>
        <v>0</v>
      </c>
      <c r="D120" s="9"/>
      <c r="E120" s="9"/>
      <c r="F120" s="9"/>
      <c r="G120" s="9">
        <f>SUM(H120:J120)</f>
        <v>19941</v>
      </c>
      <c r="H120" s="9"/>
      <c r="I120" s="9"/>
      <c r="J120" s="9">
        <v>19941</v>
      </c>
      <c r="K120" s="9">
        <f>SUM(L120:N120)</f>
        <v>19941</v>
      </c>
      <c r="L120" s="9">
        <f>SUM(H120-D120)</f>
        <v>0</v>
      </c>
      <c r="M120" s="9">
        <f>SUM(I120-E120)</f>
        <v>0</v>
      </c>
      <c r="N120" s="9">
        <f>SUM(J120-F120)</f>
        <v>19941</v>
      </c>
      <c r="O120" s="10" t="e">
        <f>SUM(G120/C120)*100</f>
        <v>#DIV/0!</v>
      </c>
    </row>
    <row r="121" spans="1:15" s="1" customFormat="1" ht="67.5" customHeight="1" outlineLevel="2">
      <c r="A121" s="3" t="s">
        <v>122</v>
      </c>
      <c r="B121" s="4" t="s">
        <v>123</v>
      </c>
      <c r="C121" s="5">
        <f aca="true" t="shared" si="70" ref="C121:J121">SUM(C122)</f>
        <v>194541.8</v>
      </c>
      <c r="D121" s="5">
        <f t="shared" si="70"/>
        <v>0</v>
      </c>
      <c r="E121" s="5">
        <f t="shared" si="70"/>
        <v>0</v>
      </c>
      <c r="F121" s="5">
        <f t="shared" si="70"/>
        <v>194541.8</v>
      </c>
      <c r="G121" s="5">
        <f t="shared" si="70"/>
        <v>236031.62</v>
      </c>
      <c r="H121" s="5">
        <f t="shared" si="70"/>
        <v>0</v>
      </c>
      <c r="I121" s="5">
        <f t="shared" si="70"/>
        <v>36750</v>
      </c>
      <c r="J121" s="5">
        <f t="shared" si="70"/>
        <v>199281.62</v>
      </c>
      <c r="K121" s="5">
        <f>SUM(K122)</f>
        <v>41489.82</v>
      </c>
      <c r="L121" s="5">
        <f>SUM(L122)</f>
        <v>0</v>
      </c>
      <c r="M121" s="5">
        <f>SUM(M122)</f>
        <v>36750</v>
      </c>
      <c r="N121" s="5">
        <f>SUM(N122)</f>
        <v>4739.82</v>
      </c>
      <c r="O121" s="6">
        <f t="shared" si="1"/>
        <v>121.32694361828666</v>
      </c>
    </row>
    <row r="122" spans="1:15" s="1" customFormat="1" ht="49.5" customHeight="1" outlineLevel="4">
      <c r="A122" s="7" t="s">
        <v>124</v>
      </c>
      <c r="B122" s="8" t="s">
        <v>125</v>
      </c>
      <c r="C122" s="9">
        <f>SUM(C123:C127)</f>
        <v>194541.8</v>
      </c>
      <c r="D122" s="9">
        <f>SUM(D123:D127)</f>
        <v>0</v>
      </c>
      <c r="E122" s="9">
        <f>SUM(E123:E127)</f>
        <v>0</v>
      </c>
      <c r="F122" s="9">
        <f>SUM(F123:F127)</f>
        <v>194541.8</v>
      </c>
      <c r="G122" s="9">
        <f aca="true" t="shared" si="71" ref="G122:N122">SUM(G123:G127)</f>
        <v>236031.62</v>
      </c>
      <c r="H122" s="9">
        <f t="shared" si="71"/>
        <v>0</v>
      </c>
      <c r="I122" s="9">
        <f t="shared" si="71"/>
        <v>36750</v>
      </c>
      <c r="J122" s="9">
        <f t="shared" si="71"/>
        <v>199281.62</v>
      </c>
      <c r="K122" s="9">
        <f t="shared" si="71"/>
        <v>41489.82</v>
      </c>
      <c r="L122" s="9">
        <f t="shared" si="71"/>
        <v>0</v>
      </c>
      <c r="M122" s="9">
        <f t="shared" si="71"/>
        <v>36750</v>
      </c>
      <c r="N122" s="9">
        <f t="shared" si="71"/>
        <v>4739.82</v>
      </c>
      <c r="O122" s="10">
        <f t="shared" si="1"/>
        <v>121.32694361828666</v>
      </c>
    </row>
    <row r="123" spans="1:15" s="1" customFormat="1" ht="49.5" customHeight="1" outlineLevel="4">
      <c r="A123" s="7" t="s">
        <v>126</v>
      </c>
      <c r="B123" s="11" t="s">
        <v>127</v>
      </c>
      <c r="C123" s="9">
        <f>SUM(D123:F123)</f>
        <v>0</v>
      </c>
      <c r="D123" s="9"/>
      <c r="E123" s="9"/>
      <c r="F123" s="9"/>
      <c r="G123" s="9">
        <f>SUM(H123:J123)</f>
        <v>0</v>
      </c>
      <c r="H123" s="9"/>
      <c r="I123" s="9"/>
      <c r="J123" s="9"/>
      <c r="K123" s="9">
        <f>SUM(L123:N123)</f>
        <v>0</v>
      </c>
      <c r="L123" s="9">
        <f aca="true" t="shared" si="72" ref="L123:N127">SUM(H123-D123)</f>
        <v>0</v>
      </c>
      <c r="M123" s="9">
        <f t="shared" si="72"/>
        <v>0</v>
      </c>
      <c r="N123" s="9">
        <f t="shared" si="72"/>
        <v>0</v>
      </c>
      <c r="O123" s="10" t="e">
        <f t="shared" si="1"/>
        <v>#DIV/0!</v>
      </c>
    </row>
    <row r="124" spans="1:15" s="1" customFormat="1" ht="79.5" customHeight="1" outlineLevel="6">
      <c r="A124" s="7" t="s">
        <v>128</v>
      </c>
      <c r="B124" s="8" t="s">
        <v>129</v>
      </c>
      <c r="C124" s="9">
        <f>SUM(D124:F124)</f>
        <v>22500</v>
      </c>
      <c r="D124" s="9"/>
      <c r="E124" s="9"/>
      <c r="F124" s="9">
        <v>22500</v>
      </c>
      <c r="G124" s="9">
        <f>SUM(H124:J124)</f>
        <v>61500</v>
      </c>
      <c r="H124" s="9"/>
      <c r="I124" s="9"/>
      <c r="J124" s="9">
        <v>61500</v>
      </c>
      <c r="K124" s="9">
        <f>SUM(L124:N124)</f>
        <v>39000</v>
      </c>
      <c r="L124" s="9">
        <f t="shared" si="72"/>
        <v>0</v>
      </c>
      <c r="M124" s="9">
        <f t="shared" si="72"/>
        <v>0</v>
      </c>
      <c r="N124" s="9">
        <f t="shared" si="72"/>
        <v>39000</v>
      </c>
      <c r="O124" s="10">
        <f>SUM(G124/C124)*100</f>
        <v>273.3333333333333</v>
      </c>
    </row>
    <row r="125" spans="1:15" s="1" customFormat="1" ht="79.5" customHeight="1" outlineLevel="6">
      <c r="A125" s="30" t="s">
        <v>308</v>
      </c>
      <c r="B125" s="31" t="s">
        <v>309</v>
      </c>
      <c r="C125" s="9">
        <f>SUM(D125:F125)</f>
        <v>25000</v>
      </c>
      <c r="D125" s="9"/>
      <c r="E125" s="9"/>
      <c r="F125" s="9">
        <v>25000</v>
      </c>
      <c r="G125" s="9">
        <f>SUM(H125:J125)</f>
        <v>50000</v>
      </c>
      <c r="H125" s="9"/>
      <c r="I125" s="9"/>
      <c r="J125" s="9">
        <v>50000</v>
      </c>
      <c r="K125" s="9">
        <f>SUM(L125:N125)</f>
        <v>25000</v>
      </c>
      <c r="L125" s="9">
        <f t="shared" si="72"/>
        <v>0</v>
      </c>
      <c r="M125" s="9">
        <f t="shared" si="72"/>
        <v>0</v>
      </c>
      <c r="N125" s="9">
        <f t="shared" si="72"/>
        <v>25000</v>
      </c>
      <c r="O125" s="10">
        <f>SUM(G125/C125)*100</f>
        <v>200</v>
      </c>
    </row>
    <row r="126" spans="1:15" s="1" customFormat="1" ht="112.5" customHeight="1" outlineLevel="6">
      <c r="A126" s="7" t="s">
        <v>130</v>
      </c>
      <c r="B126" s="11" t="s">
        <v>131</v>
      </c>
      <c r="C126" s="9">
        <f>SUM(D126:F126)</f>
        <v>40000</v>
      </c>
      <c r="D126" s="9"/>
      <c r="E126" s="9"/>
      <c r="F126" s="9">
        <v>40000</v>
      </c>
      <c r="G126" s="9">
        <f>SUM(H126:J126)</f>
        <v>34000</v>
      </c>
      <c r="H126" s="9"/>
      <c r="I126" s="9"/>
      <c r="J126" s="9">
        <v>34000</v>
      </c>
      <c r="K126" s="9">
        <f>SUM(L126:N126)</f>
        <v>-6000</v>
      </c>
      <c r="L126" s="9">
        <f t="shared" si="72"/>
        <v>0</v>
      </c>
      <c r="M126" s="9">
        <f t="shared" si="72"/>
        <v>0</v>
      </c>
      <c r="N126" s="9">
        <f t="shared" si="72"/>
        <v>-6000</v>
      </c>
      <c r="O126" s="10">
        <f>SUM(G126/C126)*100</f>
        <v>85</v>
      </c>
    </row>
    <row r="127" spans="1:15" s="1" customFormat="1" ht="69" customHeight="1" outlineLevel="6">
      <c r="A127" s="17" t="s">
        <v>132</v>
      </c>
      <c r="B127" s="18" t="s">
        <v>133</v>
      </c>
      <c r="C127" s="9">
        <f>SUM(D127:F127)</f>
        <v>107041.8</v>
      </c>
      <c r="D127" s="9"/>
      <c r="E127" s="9"/>
      <c r="F127" s="9">
        <v>107041.8</v>
      </c>
      <c r="G127" s="9">
        <f>SUM(H127:J127)</f>
        <v>90531.62</v>
      </c>
      <c r="H127" s="9"/>
      <c r="I127" s="9">
        <v>36750</v>
      </c>
      <c r="J127" s="9">
        <v>53781.62</v>
      </c>
      <c r="K127" s="9">
        <f>SUM(L127:N127)</f>
        <v>-16510.18</v>
      </c>
      <c r="L127" s="9">
        <f t="shared" si="72"/>
        <v>0</v>
      </c>
      <c r="M127" s="9">
        <f t="shared" si="72"/>
        <v>36750</v>
      </c>
      <c r="N127" s="9">
        <f t="shared" si="72"/>
        <v>-53260.18</v>
      </c>
      <c r="O127" s="10">
        <f>SUM(G127/C127)*100</f>
        <v>84.57595070337008</v>
      </c>
    </row>
    <row r="128" spans="1:15" s="1" customFormat="1" ht="65.25" customHeight="1" outlineLevel="1">
      <c r="A128" s="3" t="s">
        <v>134</v>
      </c>
      <c r="B128" s="4" t="s">
        <v>135</v>
      </c>
      <c r="C128" s="5">
        <f aca="true" t="shared" si="73" ref="C128:N128">SUM(C129)</f>
        <v>1947912.65</v>
      </c>
      <c r="D128" s="5">
        <f t="shared" si="73"/>
        <v>0</v>
      </c>
      <c r="E128" s="5">
        <f t="shared" si="73"/>
        <v>616241.25</v>
      </c>
      <c r="F128" s="5">
        <f t="shared" si="73"/>
        <v>1331671.4</v>
      </c>
      <c r="G128" s="5">
        <f t="shared" si="73"/>
        <v>2708432.21</v>
      </c>
      <c r="H128" s="5">
        <f t="shared" si="73"/>
        <v>0</v>
      </c>
      <c r="I128" s="5">
        <f t="shared" si="73"/>
        <v>950964.35</v>
      </c>
      <c r="J128" s="5">
        <f t="shared" si="73"/>
        <v>1757467.86</v>
      </c>
      <c r="K128" s="5">
        <f t="shared" si="73"/>
        <v>760519.5600000002</v>
      </c>
      <c r="L128" s="5">
        <f t="shared" si="73"/>
        <v>0</v>
      </c>
      <c r="M128" s="5">
        <f t="shared" si="73"/>
        <v>334723.1</v>
      </c>
      <c r="N128" s="5">
        <f t="shared" si="73"/>
        <v>425796.4600000002</v>
      </c>
      <c r="O128" s="6">
        <f t="shared" si="1"/>
        <v>139.042795887177</v>
      </c>
    </row>
    <row r="129" spans="1:15" s="1" customFormat="1" ht="110.25" customHeight="1" outlineLevel="2">
      <c r="A129" s="3" t="s">
        <v>136</v>
      </c>
      <c r="B129" s="4" t="s">
        <v>137</v>
      </c>
      <c r="C129" s="5">
        <f>SUM(C130)</f>
        <v>1947912.65</v>
      </c>
      <c r="D129" s="5">
        <f aca="true" t="shared" si="74" ref="D129:J129">SUM(D130)</f>
        <v>0</v>
      </c>
      <c r="E129" s="5">
        <f t="shared" si="74"/>
        <v>616241.25</v>
      </c>
      <c r="F129" s="5">
        <f t="shared" si="74"/>
        <v>1331671.4</v>
      </c>
      <c r="G129" s="5">
        <f t="shared" si="74"/>
        <v>2708432.21</v>
      </c>
      <c r="H129" s="5">
        <f t="shared" si="74"/>
        <v>0</v>
      </c>
      <c r="I129" s="5">
        <f t="shared" si="74"/>
        <v>950964.35</v>
      </c>
      <c r="J129" s="5">
        <f t="shared" si="74"/>
        <v>1757467.86</v>
      </c>
      <c r="K129" s="5">
        <f>SUM(K130)</f>
        <v>760519.5600000002</v>
      </c>
      <c r="L129" s="5">
        <f>SUM(L130)</f>
        <v>0</v>
      </c>
      <c r="M129" s="5">
        <f>SUM(M130)</f>
        <v>334723.1</v>
      </c>
      <c r="N129" s="5">
        <f>SUM(N130)</f>
        <v>425796.4600000002</v>
      </c>
      <c r="O129" s="6">
        <f t="shared" si="1"/>
        <v>139.042795887177</v>
      </c>
    </row>
    <row r="130" spans="1:15" s="1" customFormat="1" ht="31.5" customHeight="1" outlineLevel="4">
      <c r="A130" s="7" t="s">
        <v>138</v>
      </c>
      <c r="B130" s="8" t="s">
        <v>139</v>
      </c>
      <c r="C130" s="9">
        <f>SUM(C131:C134)</f>
        <v>1947912.65</v>
      </c>
      <c r="D130" s="9">
        <f aca="true" t="shared" si="75" ref="D130:N130">SUM(D131:D134)</f>
        <v>0</v>
      </c>
      <c r="E130" s="9">
        <f t="shared" si="75"/>
        <v>616241.25</v>
      </c>
      <c r="F130" s="9">
        <f t="shared" si="75"/>
        <v>1331671.4</v>
      </c>
      <c r="G130" s="9">
        <f t="shared" si="75"/>
        <v>2708432.21</v>
      </c>
      <c r="H130" s="9">
        <f t="shared" si="75"/>
        <v>0</v>
      </c>
      <c r="I130" s="9">
        <f t="shared" si="75"/>
        <v>950964.35</v>
      </c>
      <c r="J130" s="9">
        <f t="shared" si="75"/>
        <v>1757467.86</v>
      </c>
      <c r="K130" s="9">
        <f t="shared" si="75"/>
        <v>760519.5600000002</v>
      </c>
      <c r="L130" s="9">
        <f t="shared" si="75"/>
        <v>0</v>
      </c>
      <c r="M130" s="9">
        <f t="shared" si="75"/>
        <v>334723.1</v>
      </c>
      <c r="N130" s="9">
        <f t="shared" si="75"/>
        <v>425796.4600000002</v>
      </c>
      <c r="O130" s="10">
        <f t="shared" si="1"/>
        <v>139.042795887177</v>
      </c>
    </row>
    <row r="131" spans="1:15" s="1" customFormat="1" ht="78.75" customHeight="1" outlineLevel="6">
      <c r="A131" s="7" t="s">
        <v>140</v>
      </c>
      <c r="B131" s="8" t="s">
        <v>141</v>
      </c>
      <c r="C131" s="9">
        <f>SUM(D131:F131)</f>
        <v>0</v>
      </c>
      <c r="D131" s="9"/>
      <c r="E131" s="9"/>
      <c r="F131" s="9"/>
      <c r="G131" s="9">
        <f>SUM(H131:J131)</f>
        <v>0</v>
      </c>
      <c r="H131" s="9"/>
      <c r="I131" s="9"/>
      <c r="J131" s="9"/>
      <c r="K131" s="9">
        <f>SUM(L131:N131)</f>
        <v>0</v>
      </c>
      <c r="L131" s="9">
        <f aca="true" t="shared" si="76" ref="L131:N133">SUM(H131-D131)</f>
        <v>0</v>
      </c>
      <c r="M131" s="9">
        <f t="shared" si="76"/>
        <v>0</v>
      </c>
      <c r="N131" s="9">
        <f t="shared" si="76"/>
        <v>0</v>
      </c>
      <c r="O131" s="10" t="e">
        <f t="shared" si="1"/>
        <v>#DIV/0!</v>
      </c>
    </row>
    <row r="132" spans="1:15" s="1" customFormat="1" ht="135" customHeight="1" outlineLevel="6">
      <c r="A132" s="7" t="s">
        <v>142</v>
      </c>
      <c r="B132" s="8" t="s">
        <v>143</v>
      </c>
      <c r="C132" s="9">
        <f>SUM(D132:F132)</f>
        <v>0</v>
      </c>
      <c r="D132" s="9"/>
      <c r="E132" s="9"/>
      <c r="F132" s="9"/>
      <c r="G132" s="9">
        <f>SUM(H132:J132)</f>
        <v>0</v>
      </c>
      <c r="H132" s="9"/>
      <c r="I132" s="9"/>
      <c r="J132" s="9"/>
      <c r="K132" s="9">
        <f>SUM(L132:N132)</f>
        <v>0</v>
      </c>
      <c r="L132" s="9">
        <f t="shared" si="76"/>
        <v>0</v>
      </c>
      <c r="M132" s="9">
        <f t="shared" si="76"/>
        <v>0</v>
      </c>
      <c r="N132" s="9">
        <f t="shared" si="76"/>
        <v>0</v>
      </c>
      <c r="O132" s="10" t="e">
        <f aca="true" t="shared" si="77" ref="O132:O254">SUM(G132/C132)*100</f>
        <v>#DIV/0!</v>
      </c>
    </row>
    <row r="133" spans="1:15" s="1" customFormat="1" ht="79.5" customHeight="1" outlineLevel="6">
      <c r="A133" s="30" t="s">
        <v>402</v>
      </c>
      <c r="B133" s="34" t="s">
        <v>283</v>
      </c>
      <c r="C133" s="9">
        <f>SUM(D133:F133)</f>
        <v>0</v>
      </c>
      <c r="D133" s="9"/>
      <c r="E133" s="9"/>
      <c r="F133" s="9"/>
      <c r="G133" s="9">
        <f>SUM(H133:J133)</f>
        <v>0</v>
      </c>
      <c r="H133" s="9"/>
      <c r="I133" s="9"/>
      <c r="J133" s="9"/>
      <c r="K133" s="9">
        <f>SUM(L133:N133)</f>
        <v>0</v>
      </c>
      <c r="L133" s="9">
        <f t="shared" si="76"/>
        <v>0</v>
      </c>
      <c r="M133" s="9">
        <f t="shared" si="76"/>
        <v>0</v>
      </c>
      <c r="N133" s="9">
        <f t="shared" si="76"/>
        <v>0</v>
      </c>
      <c r="O133" s="10" t="e">
        <f t="shared" si="77"/>
        <v>#DIV/0!</v>
      </c>
    </row>
    <row r="134" spans="1:15" s="1" customFormat="1" ht="63.75" customHeight="1" outlineLevel="6">
      <c r="A134" s="30" t="s">
        <v>282</v>
      </c>
      <c r="B134" s="34" t="s">
        <v>332</v>
      </c>
      <c r="C134" s="9">
        <f>SUM(D134:F134)</f>
        <v>1947912.65</v>
      </c>
      <c r="D134" s="9"/>
      <c r="E134" s="9">
        <v>616241.25</v>
      </c>
      <c r="F134" s="9">
        <v>1331671.4</v>
      </c>
      <c r="G134" s="9">
        <f>SUM(H134:J134)</f>
        <v>2708432.21</v>
      </c>
      <c r="H134" s="9"/>
      <c r="I134" s="9">
        <v>950964.35</v>
      </c>
      <c r="J134" s="9">
        <v>1757467.86</v>
      </c>
      <c r="K134" s="9">
        <f>SUM(L134:N134)</f>
        <v>760519.5600000002</v>
      </c>
      <c r="L134" s="9">
        <f>SUM(H134-D134)</f>
        <v>0</v>
      </c>
      <c r="M134" s="9">
        <f>SUM(I134-E134)</f>
        <v>334723.1</v>
      </c>
      <c r="N134" s="9">
        <f>SUM(J134-F134)</f>
        <v>425796.4600000002</v>
      </c>
      <c r="O134" s="10">
        <f t="shared" si="77"/>
        <v>139.042795887177</v>
      </c>
    </row>
    <row r="135" spans="1:15" s="1" customFormat="1" ht="63.75" customHeight="1" outlineLevel="1">
      <c r="A135" s="3" t="s">
        <v>144</v>
      </c>
      <c r="B135" s="4" t="s">
        <v>145</v>
      </c>
      <c r="C135" s="5">
        <f>SUM(C136+C144+C148)</f>
        <v>4572022.57</v>
      </c>
      <c r="D135" s="5">
        <f aca="true" t="shared" si="78" ref="D135:N135">SUM(D136+D144+D148)</f>
        <v>0</v>
      </c>
      <c r="E135" s="5">
        <f t="shared" si="78"/>
        <v>0</v>
      </c>
      <c r="F135" s="5">
        <f t="shared" si="78"/>
        <v>4572022.57</v>
      </c>
      <c r="G135" s="5">
        <f t="shared" si="78"/>
        <v>9855444.07</v>
      </c>
      <c r="H135" s="5">
        <f t="shared" si="78"/>
        <v>0</v>
      </c>
      <c r="I135" s="5">
        <f t="shared" si="78"/>
        <v>0</v>
      </c>
      <c r="J135" s="5">
        <f t="shared" si="78"/>
        <v>9855444.07</v>
      </c>
      <c r="K135" s="5">
        <f t="shared" si="78"/>
        <v>5283421.499999999</v>
      </c>
      <c r="L135" s="5">
        <f t="shared" si="78"/>
        <v>0</v>
      </c>
      <c r="M135" s="5">
        <f t="shared" si="78"/>
        <v>0</v>
      </c>
      <c r="N135" s="5">
        <f t="shared" si="78"/>
        <v>5283421.499999999</v>
      </c>
      <c r="O135" s="6">
        <f t="shared" si="77"/>
        <v>215.5598297932287</v>
      </c>
    </row>
    <row r="136" spans="1:15" s="1" customFormat="1" ht="48" customHeight="1" outlineLevel="2">
      <c r="A136" s="3" t="s">
        <v>146</v>
      </c>
      <c r="B136" s="4" t="s">
        <v>147</v>
      </c>
      <c r="C136" s="5">
        <f aca="true" t="shared" si="79" ref="C136:J136">SUM(C137)</f>
        <v>3776022.57</v>
      </c>
      <c r="D136" s="5">
        <f t="shared" si="79"/>
        <v>0</v>
      </c>
      <c r="E136" s="5">
        <f t="shared" si="79"/>
        <v>0</v>
      </c>
      <c r="F136" s="5">
        <f t="shared" si="79"/>
        <v>3776022.57</v>
      </c>
      <c r="G136" s="5">
        <f t="shared" si="79"/>
        <v>9255444.07</v>
      </c>
      <c r="H136" s="5">
        <f t="shared" si="79"/>
        <v>0</v>
      </c>
      <c r="I136" s="5">
        <f t="shared" si="79"/>
        <v>0</v>
      </c>
      <c r="J136" s="5">
        <f t="shared" si="79"/>
        <v>9255444.07</v>
      </c>
      <c r="K136" s="5">
        <f>SUM(K137)</f>
        <v>5479421.499999999</v>
      </c>
      <c r="L136" s="5">
        <f>SUM(L137)</f>
        <v>0</v>
      </c>
      <c r="M136" s="5">
        <f>SUM(M137)</f>
        <v>0</v>
      </c>
      <c r="N136" s="5">
        <f>SUM(N137)</f>
        <v>5479421.499999999</v>
      </c>
      <c r="O136" s="6">
        <f t="shared" si="77"/>
        <v>245.11093083853046</v>
      </c>
    </row>
    <row r="137" spans="1:15" s="1" customFormat="1" ht="28.5" customHeight="1" outlineLevel="4">
      <c r="A137" s="7" t="s">
        <v>148</v>
      </c>
      <c r="B137" s="8" t="s">
        <v>149</v>
      </c>
      <c r="C137" s="9">
        <f>SUM(C138:C143)</f>
        <v>3776022.57</v>
      </c>
      <c r="D137" s="9">
        <f aca="true" t="shared" si="80" ref="D137:N137">SUM(D138:D143)</f>
        <v>0</v>
      </c>
      <c r="E137" s="9">
        <f t="shared" si="80"/>
        <v>0</v>
      </c>
      <c r="F137" s="9">
        <f t="shared" si="80"/>
        <v>3776022.57</v>
      </c>
      <c r="G137" s="9">
        <f t="shared" si="80"/>
        <v>9255444.07</v>
      </c>
      <c r="H137" s="9">
        <f t="shared" si="80"/>
        <v>0</v>
      </c>
      <c r="I137" s="9">
        <f t="shared" si="80"/>
        <v>0</v>
      </c>
      <c r="J137" s="9">
        <f t="shared" si="80"/>
        <v>9255444.07</v>
      </c>
      <c r="K137" s="9">
        <f t="shared" si="80"/>
        <v>5479421.499999999</v>
      </c>
      <c r="L137" s="9">
        <f t="shared" si="80"/>
        <v>0</v>
      </c>
      <c r="M137" s="9">
        <f t="shared" si="80"/>
        <v>0</v>
      </c>
      <c r="N137" s="9">
        <f t="shared" si="80"/>
        <v>5479421.499999999</v>
      </c>
      <c r="O137" s="10">
        <f t="shared" si="77"/>
        <v>245.11093083853046</v>
      </c>
    </row>
    <row r="138" spans="1:15" s="1" customFormat="1" ht="28.5" customHeight="1" outlineLevel="4">
      <c r="A138" s="30" t="s">
        <v>284</v>
      </c>
      <c r="B138" s="31" t="s">
        <v>285</v>
      </c>
      <c r="C138" s="9">
        <f aca="true" t="shared" si="81" ref="C138:C143">SUM(D138:F138)</f>
        <v>42000</v>
      </c>
      <c r="D138" s="9"/>
      <c r="E138" s="9"/>
      <c r="F138" s="9">
        <v>42000</v>
      </c>
      <c r="G138" s="9">
        <f aca="true" t="shared" si="82" ref="G138:G143">SUM(H138:J138)</f>
        <v>4399013.6</v>
      </c>
      <c r="H138" s="9"/>
      <c r="I138" s="9"/>
      <c r="J138" s="9">
        <v>4399013.6</v>
      </c>
      <c r="K138" s="9">
        <f aca="true" t="shared" si="83" ref="K138:K143">SUM(L138:N138)</f>
        <v>4357013.6</v>
      </c>
      <c r="L138" s="9">
        <f aca="true" t="shared" si="84" ref="L138:N143">SUM(H138-D138)</f>
        <v>0</v>
      </c>
      <c r="M138" s="9">
        <f t="shared" si="84"/>
        <v>0</v>
      </c>
      <c r="N138" s="9">
        <f t="shared" si="84"/>
        <v>4357013.6</v>
      </c>
      <c r="O138" s="10">
        <f t="shared" si="77"/>
        <v>10473.841904761903</v>
      </c>
    </row>
    <row r="139" spans="1:15" s="1" customFormat="1" ht="51.75" customHeight="1" outlineLevel="4">
      <c r="A139" s="17" t="s">
        <v>150</v>
      </c>
      <c r="B139" s="18" t="s">
        <v>151</v>
      </c>
      <c r="C139" s="9">
        <f t="shared" si="81"/>
        <v>1214025</v>
      </c>
      <c r="D139" s="9"/>
      <c r="E139" s="9"/>
      <c r="F139" s="9">
        <v>1214025</v>
      </c>
      <c r="G139" s="9">
        <f t="shared" si="82"/>
        <v>1551917.49</v>
      </c>
      <c r="H139" s="9"/>
      <c r="I139" s="9"/>
      <c r="J139" s="9">
        <v>1551917.49</v>
      </c>
      <c r="K139" s="9">
        <f t="shared" si="83"/>
        <v>337892.49</v>
      </c>
      <c r="L139" s="9">
        <f t="shared" si="84"/>
        <v>0</v>
      </c>
      <c r="M139" s="9">
        <f t="shared" si="84"/>
        <v>0</v>
      </c>
      <c r="N139" s="9">
        <f t="shared" si="84"/>
        <v>337892.49</v>
      </c>
      <c r="O139" s="10">
        <f t="shared" si="77"/>
        <v>127.83241613640574</v>
      </c>
    </row>
    <row r="140" spans="1:15" s="1" customFormat="1" ht="48.75" customHeight="1" outlineLevel="5">
      <c r="A140" s="7" t="s">
        <v>152</v>
      </c>
      <c r="B140" s="8" t="s">
        <v>153</v>
      </c>
      <c r="C140" s="9">
        <f t="shared" si="81"/>
        <v>1543638.9</v>
      </c>
      <c r="D140" s="9"/>
      <c r="E140" s="9"/>
      <c r="F140" s="9">
        <v>1543638.9</v>
      </c>
      <c r="G140" s="9">
        <f t="shared" si="82"/>
        <v>2679493.17</v>
      </c>
      <c r="H140" s="9"/>
      <c r="I140" s="9"/>
      <c r="J140" s="9">
        <v>2679493.17</v>
      </c>
      <c r="K140" s="9">
        <f t="shared" si="83"/>
        <v>1135854.27</v>
      </c>
      <c r="L140" s="9">
        <f t="shared" si="84"/>
        <v>0</v>
      </c>
      <c r="M140" s="9">
        <f t="shared" si="84"/>
        <v>0</v>
      </c>
      <c r="N140" s="9">
        <f t="shared" si="84"/>
        <v>1135854.27</v>
      </c>
      <c r="O140" s="10">
        <f t="shared" si="77"/>
        <v>173.58290011996976</v>
      </c>
    </row>
    <row r="141" spans="1:15" s="1" customFormat="1" ht="48.75" customHeight="1" outlineLevel="5">
      <c r="A141" s="30" t="s">
        <v>333</v>
      </c>
      <c r="B141" s="31" t="s">
        <v>334</v>
      </c>
      <c r="C141" s="9">
        <f t="shared" si="81"/>
        <v>970358.67</v>
      </c>
      <c r="D141" s="9"/>
      <c r="E141" s="9"/>
      <c r="F141" s="9">
        <v>970358.67</v>
      </c>
      <c r="G141" s="9">
        <f t="shared" si="82"/>
        <v>625019.81</v>
      </c>
      <c r="H141" s="9"/>
      <c r="I141" s="9"/>
      <c r="J141" s="9">
        <v>625019.81</v>
      </c>
      <c r="K141" s="9">
        <f t="shared" si="83"/>
        <v>-345338.86</v>
      </c>
      <c r="L141" s="9">
        <f t="shared" si="84"/>
        <v>0</v>
      </c>
      <c r="M141" s="9">
        <f t="shared" si="84"/>
        <v>0</v>
      </c>
      <c r="N141" s="9">
        <f t="shared" si="84"/>
        <v>-345338.86</v>
      </c>
      <c r="O141" s="10">
        <f t="shared" si="77"/>
        <v>64.4112150819449</v>
      </c>
    </row>
    <row r="142" spans="1:15" s="1" customFormat="1" ht="48.75" customHeight="1" outlineLevel="5">
      <c r="A142" s="30" t="s">
        <v>335</v>
      </c>
      <c r="B142" s="31" t="s">
        <v>336</v>
      </c>
      <c r="C142" s="9">
        <f t="shared" si="81"/>
        <v>0</v>
      </c>
      <c r="D142" s="9"/>
      <c r="E142" s="9"/>
      <c r="F142" s="9"/>
      <c r="G142" s="9">
        <f t="shared" si="82"/>
        <v>0</v>
      </c>
      <c r="H142" s="9"/>
      <c r="I142" s="9"/>
      <c r="J142" s="9"/>
      <c r="K142" s="9">
        <f t="shared" si="83"/>
        <v>0</v>
      </c>
      <c r="L142" s="9">
        <f t="shared" si="84"/>
        <v>0</v>
      </c>
      <c r="M142" s="9">
        <f t="shared" si="84"/>
        <v>0</v>
      </c>
      <c r="N142" s="9">
        <f t="shared" si="84"/>
        <v>0</v>
      </c>
      <c r="O142" s="10" t="e">
        <f t="shared" si="77"/>
        <v>#DIV/0!</v>
      </c>
    </row>
    <row r="143" spans="1:15" s="1" customFormat="1" ht="48.75" customHeight="1" outlineLevel="5">
      <c r="A143" s="30" t="s">
        <v>337</v>
      </c>
      <c r="B143" s="34" t="s">
        <v>338</v>
      </c>
      <c r="C143" s="9">
        <f t="shared" si="81"/>
        <v>6000</v>
      </c>
      <c r="D143" s="9"/>
      <c r="E143" s="9"/>
      <c r="F143" s="9">
        <v>6000</v>
      </c>
      <c r="G143" s="9">
        <f t="shared" si="82"/>
        <v>0</v>
      </c>
      <c r="H143" s="9"/>
      <c r="I143" s="9"/>
      <c r="J143" s="9"/>
      <c r="K143" s="9">
        <f t="shared" si="83"/>
        <v>-6000</v>
      </c>
      <c r="L143" s="9">
        <f t="shared" si="84"/>
        <v>0</v>
      </c>
      <c r="M143" s="9">
        <f t="shared" si="84"/>
        <v>0</v>
      </c>
      <c r="N143" s="9">
        <f t="shared" si="84"/>
        <v>-6000</v>
      </c>
      <c r="O143" s="10">
        <f t="shared" si="77"/>
        <v>0</v>
      </c>
    </row>
    <row r="144" spans="1:15" s="1" customFormat="1" ht="49.5" customHeight="1" outlineLevel="2">
      <c r="A144" s="3" t="s">
        <v>154</v>
      </c>
      <c r="B144" s="4" t="s">
        <v>155</v>
      </c>
      <c r="C144" s="5">
        <f>SUM(C145)</f>
        <v>795000</v>
      </c>
      <c r="D144" s="5">
        <f aca="true" t="shared" si="85" ref="D144:N144">SUM(D145)</f>
        <v>0</v>
      </c>
      <c r="E144" s="5">
        <f t="shared" si="85"/>
        <v>0</v>
      </c>
      <c r="F144" s="5">
        <f t="shared" si="85"/>
        <v>795000</v>
      </c>
      <c r="G144" s="5">
        <f>SUM(G145)</f>
        <v>600000</v>
      </c>
      <c r="H144" s="5">
        <f t="shared" si="85"/>
        <v>0</v>
      </c>
      <c r="I144" s="5">
        <f t="shared" si="85"/>
        <v>0</v>
      </c>
      <c r="J144" s="5">
        <f t="shared" si="85"/>
        <v>600000</v>
      </c>
      <c r="K144" s="5">
        <f>SUM(K145)</f>
        <v>-195000</v>
      </c>
      <c r="L144" s="5">
        <f t="shared" si="85"/>
        <v>0</v>
      </c>
      <c r="M144" s="5">
        <f t="shared" si="85"/>
        <v>0</v>
      </c>
      <c r="N144" s="5">
        <f t="shared" si="85"/>
        <v>-195000</v>
      </c>
      <c r="O144" s="6">
        <f t="shared" si="77"/>
        <v>75.47169811320755</v>
      </c>
    </row>
    <row r="145" spans="1:15" s="1" customFormat="1" ht="47.25" customHeight="1" outlineLevel="4">
      <c r="A145" s="7" t="s">
        <v>156</v>
      </c>
      <c r="B145" s="8" t="s">
        <v>157</v>
      </c>
      <c r="C145" s="9">
        <f>SUM(C146:C147)</f>
        <v>795000</v>
      </c>
      <c r="D145" s="9">
        <f aca="true" t="shared" si="86" ref="D145:N145">SUM(D146:D147)</f>
        <v>0</v>
      </c>
      <c r="E145" s="9">
        <f t="shared" si="86"/>
        <v>0</v>
      </c>
      <c r="F145" s="9">
        <f t="shared" si="86"/>
        <v>795000</v>
      </c>
      <c r="G145" s="9">
        <f t="shared" si="86"/>
        <v>600000</v>
      </c>
      <c r="H145" s="9">
        <f t="shared" si="86"/>
        <v>0</v>
      </c>
      <c r="I145" s="9">
        <f t="shared" si="86"/>
        <v>0</v>
      </c>
      <c r="J145" s="9">
        <f t="shared" si="86"/>
        <v>600000</v>
      </c>
      <c r="K145" s="9">
        <f t="shared" si="86"/>
        <v>-195000</v>
      </c>
      <c r="L145" s="9">
        <f t="shared" si="86"/>
        <v>0</v>
      </c>
      <c r="M145" s="9">
        <f t="shared" si="86"/>
        <v>0</v>
      </c>
      <c r="N145" s="9">
        <f t="shared" si="86"/>
        <v>-195000</v>
      </c>
      <c r="O145" s="10">
        <f t="shared" si="77"/>
        <v>75.47169811320755</v>
      </c>
    </row>
    <row r="146" spans="1:15" s="1" customFormat="1" ht="47.25" outlineLevel="4">
      <c r="A146" s="30" t="s">
        <v>310</v>
      </c>
      <c r="B146" s="34" t="s">
        <v>311</v>
      </c>
      <c r="C146" s="9">
        <f>SUM(D146:F146)</f>
        <v>795000</v>
      </c>
      <c r="D146" s="9"/>
      <c r="E146" s="9"/>
      <c r="F146" s="9">
        <v>795000</v>
      </c>
      <c r="G146" s="9">
        <f>SUM(H146:J146)</f>
        <v>600000</v>
      </c>
      <c r="H146" s="9"/>
      <c r="I146" s="9"/>
      <c r="J146" s="9">
        <v>600000</v>
      </c>
      <c r="K146" s="9">
        <f>SUM(L146:N146)</f>
        <v>-195000</v>
      </c>
      <c r="L146" s="9">
        <f aca="true" t="shared" si="87" ref="L146:N147">SUM(H146-D146)</f>
        <v>0</v>
      </c>
      <c r="M146" s="9">
        <f t="shared" si="87"/>
        <v>0</v>
      </c>
      <c r="N146" s="9">
        <f t="shared" si="87"/>
        <v>-195000</v>
      </c>
      <c r="O146" s="10">
        <f t="shared" si="77"/>
        <v>75.47169811320755</v>
      </c>
    </row>
    <row r="147" spans="1:15" s="1" customFormat="1" ht="80.25" customHeight="1" outlineLevel="6">
      <c r="A147" s="7" t="s">
        <v>158</v>
      </c>
      <c r="B147" s="8" t="s">
        <v>159</v>
      </c>
      <c r="C147" s="9">
        <f>SUM(D147:F147)</f>
        <v>0</v>
      </c>
      <c r="D147" s="9"/>
      <c r="E147" s="9"/>
      <c r="F147" s="9"/>
      <c r="G147" s="9">
        <f>SUM(H147:J147)</f>
        <v>0</v>
      </c>
      <c r="H147" s="9"/>
      <c r="I147" s="9"/>
      <c r="J147" s="9"/>
      <c r="K147" s="9">
        <f>SUM(L147:N147)</f>
        <v>0</v>
      </c>
      <c r="L147" s="9">
        <f t="shared" si="87"/>
        <v>0</v>
      </c>
      <c r="M147" s="9">
        <f t="shared" si="87"/>
        <v>0</v>
      </c>
      <c r="N147" s="9">
        <f t="shared" si="87"/>
        <v>0</v>
      </c>
      <c r="O147" s="10" t="e">
        <f t="shared" si="77"/>
        <v>#DIV/0!</v>
      </c>
    </row>
    <row r="148" spans="1:15" s="1" customFormat="1" ht="47.25" outlineLevel="6">
      <c r="A148" s="32" t="s">
        <v>390</v>
      </c>
      <c r="B148" s="33" t="s">
        <v>391</v>
      </c>
      <c r="C148" s="5">
        <f>SUM(C149)</f>
        <v>1000</v>
      </c>
      <c r="D148" s="5">
        <f aca="true" t="shared" si="88" ref="D148:N148">SUM(D149)</f>
        <v>0</v>
      </c>
      <c r="E148" s="5">
        <f t="shared" si="88"/>
        <v>0</v>
      </c>
      <c r="F148" s="5">
        <f t="shared" si="88"/>
        <v>1000</v>
      </c>
      <c r="G148" s="5">
        <f t="shared" si="88"/>
        <v>0</v>
      </c>
      <c r="H148" s="5">
        <f t="shared" si="88"/>
        <v>0</v>
      </c>
      <c r="I148" s="5">
        <f t="shared" si="88"/>
        <v>0</v>
      </c>
      <c r="J148" s="5">
        <f t="shared" si="88"/>
        <v>0</v>
      </c>
      <c r="K148" s="5">
        <f t="shared" si="88"/>
        <v>-1000</v>
      </c>
      <c r="L148" s="5">
        <f t="shared" si="88"/>
        <v>0</v>
      </c>
      <c r="M148" s="5">
        <f t="shared" si="88"/>
        <v>0</v>
      </c>
      <c r="N148" s="5">
        <f t="shared" si="88"/>
        <v>-1000</v>
      </c>
      <c r="O148" s="6">
        <f t="shared" si="77"/>
        <v>0</v>
      </c>
    </row>
    <row r="149" spans="1:15" s="1" customFormat="1" ht="47.25" outlineLevel="6">
      <c r="A149" s="32" t="s">
        <v>392</v>
      </c>
      <c r="B149" s="33" t="s">
        <v>393</v>
      </c>
      <c r="C149" s="5">
        <f>SUM(C150:C151)</f>
        <v>1000</v>
      </c>
      <c r="D149" s="5">
        <f aca="true" t="shared" si="89" ref="D149:N149">SUM(D150:D151)</f>
        <v>0</v>
      </c>
      <c r="E149" s="5">
        <f t="shared" si="89"/>
        <v>0</v>
      </c>
      <c r="F149" s="5">
        <f t="shared" si="89"/>
        <v>1000</v>
      </c>
      <c r="G149" s="5">
        <f t="shared" si="89"/>
        <v>0</v>
      </c>
      <c r="H149" s="5">
        <f t="shared" si="89"/>
        <v>0</v>
      </c>
      <c r="I149" s="5">
        <f t="shared" si="89"/>
        <v>0</v>
      </c>
      <c r="J149" s="5">
        <f t="shared" si="89"/>
        <v>0</v>
      </c>
      <c r="K149" s="5">
        <f t="shared" si="89"/>
        <v>-1000</v>
      </c>
      <c r="L149" s="5">
        <f t="shared" si="89"/>
        <v>0</v>
      </c>
      <c r="M149" s="5">
        <f t="shared" si="89"/>
        <v>0</v>
      </c>
      <c r="N149" s="5">
        <f t="shared" si="89"/>
        <v>-1000</v>
      </c>
      <c r="O149" s="6">
        <f t="shared" si="77"/>
        <v>0</v>
      </c>
    </row>
    <row r="150" spans="1:15" s="1" customFormat="1" ht="63" outlineLevel="6">
      <c r="A150" s="30" t="s">
        <v>394</v>
      </c>
      <c r="B150" s="31" t="s">
        <v>395</v>
      </c>
      <c r="C150" s="9">
        <f>SUM(D150:F150)</f>
        <v>500</v>
      </c>
      <c r="D150" s="9"/>
      <c r="E150" s="9"/>
      <c r="F150" s="9">
        <v>500</v>
      </c>
      <c r="G150" s="9">
        <f>SUM(H150:J150)</f>
        <v>0</v>
      </c>
      <c r="H150" s="9"/>
      <c r="I150" s="9"/>
      <c r="J150" s="9"/>
      <c r="K150" s="9">
        <f>SUM(L150:N150)</f>
        <v>-500</v>
      </c>
      <c r="L150" s="9">
        <f aca="true" t="shared" si="90" ref="L150:N151">SUM(H150-D150)</f>
        <v>0</v>
      </c>
      <c r="M150" s="9">
        <f t="shared" si="90"/>
        <v>0</v>
      </c>
      <c r="N150" s="9">
        <f t="shared" si="90"/>
        <v>-500</v>
      </c>
      <c r="O150" s="10">
        <f t="shared" si="77"/>
        <v>0</v>
      </c>
    </row>
    <row r="151" spans="1:15" s="1" customFormat="1" ht="31.5" outlineLevel="6">
      <c r="A151" s="30" t="s">
        <v>396</v>
      </c>
      <c r="B151" s="31" t="s">
        <v>397</v>
      </c>
      <c r="C151" s="9">
        <f>SUM(D151:F151)</f>
        <v>500</v>
      </c>
      <c r="D151" s="9"/>
      <c r="E151" s="9"/>
      <c r="F151" s="9">
        <v>500</v>
      </c>
      <c r="G151" s="9">
        <f>SUM(H151:J151)</f>
        <v>0</v>
      </c>
      <c r="H151" s="9"/>
      <c r="I151" s="9"/>
      <c r="J151" s="9"/>
      <c r="K151" s="9">
        <f>SUM(L151:N151)</f>
        <v>-500</v>
      </c>
      <c r="L151" s="9">
        <f t="shared" si="90"/>
        <v>0</v>
      </c>
      <c r="M151" s="9">
        <f t="shared" si="90"/>
        <v>0</v>
      </c>
      <c r="N151" s="9">
        <f t="shared" si="90"/>
        <v>-500</v>
      </c>
      <c r="O151" s="10">
        <f t="shared" si="77"/>
        <v>0</v>
      </c>
    </row>
    <row r="152" spans="1:15" s="1" customFormat="1" ht="63" outlineLevel="6">
      <c r="A152" s="32" t="s">
        <v>419</v>
      </c>
      <c r="B152" s="33" t="s">
        <v>420</v>
      </c>
      <c r="C152" s="5">
        <f>SUM(C153+C156)</f>
        <v>0</v>
      </c>
      <c r="D152" s="5">
        <f aca="true" t="shared" si="91" ref="D152:N152">SUM(D153+D156)</f>
        <v>0</v>
      </c>
      <c r="E152" s="5">
        <f t="shared" si="91"/>
        <v>0</v>
      </c>
      <c r="F152" s="5">
        <f t="shared" si="91"/>
        <v>0</v>
      </c>
      <c r="G152" s="5">
        <f t="shared" si="91"/>
        <v>26684.26</v>
      </c>
      <c r="H152" s="5">
        <f t="shared" si="91"/>
        <v>0</v>
      </c>
      <c r="I152" s="5">
        <f t="shared" si="91"/>
        <v>0</v>
      </c>
      <c r="J152" s="5">
        <f t="shared" si="91"/>
        <v>26684.26</v>
      </c>
      <c r="K152" s="5">
        <f t="shared" si="91"/>
        <v>26684.26</v>
      </c>
      <c r="L152" s="5">
        <f t="shared" si="91"/>
        <v>0</v>
      </c>
      <c r="M152" s="5">
        <f t="shared" si="91"/>
        <v>0</v>
      </c>
      <c r="N152" s="5">
        <f t="shared" si="91"/>
        <v>26684.26</v>
      </c>
      <c r="O152" s="6" t="e">
        <f t="shared" si="77"/>
        <v>#DIV/0!</v>
      </c>
    </row>
    <row r="153" spans="1:15" s="1" customFormat="1" ht="31.5" outlineLevel="6">
      <c r="A153" s="58" t="s">
        <v>421</v>
      </c>
      <c r="B153" s="57" t="s">
        <v>422</v>
      </c>
      <c r="C153" s="5">
        <f>SUM(C154)</f>
        <v>0</v>
      </c>
      <c r="D153" s="5">
        <f aca="true" t="shared" si="92" ref="D153:N154">SUM(D154)</f>
        <v>0</v>
      </c>
      <c r="E153" s="5">
        <f t="shared" si="92"/>
        <v>0</v>
      </c>
      <c r="F153" s="5">
        <f t="shared" si="92"/>
        <v>0</v>
      </c>
      <c r="G153" s="5">
        <f t="shared" si="92"/>
        <v>26684.26</v>
      </c>
      <c r="H153" s="5">
        <f t="shared" si="92"/>
        <v>0</v>
      </c>
      <c r="I153" s="5">
        <f t="shared" si="92"/>
        <v>0</v>
      </c>
      <c r="J153" s="5">
        <f t="shared" si="92"/>
        <v>26684.26</v>
      </c>
      <c r="K153" s="5">
        <f t="shared" si="92"/>
        <v>26684.26</v>
      </c>
      <c r="L153" s="5">
        <f t="shared" si="92"/>
        <v>0</v>
      </c>
      <c r="M153" s="5">
        <f t="shared" si="92"/>
        <v>0</v>
      </c>
      <c r="N153" s="5">
        <f t="shared" si="92"/>
        <v>26684.26</v>
      </c>
      <c r="O153" s="6" t="e">
        <f t="shared" si="77"/>
        <v>#DIV/0!</v>
      </c>
    </row>
    <row r="154" spans="1:15" s="1" customFormat="1" ht="47.25" outlineLevel="6">
      <c r="A154" s="59" t="s">
        <v>423</v>
      </c>
      <c r="B154" s="34" t="s">
        <v>424</v>
      </c>
      <c r="C154" s="9">
        <f>SUM(C155)</f>
        <v>0</v>
      </c>
      <c r="D154" s="9">
        <f t="shared" si="92"/>
        <v>0</v>
      </c>
      <c r="E154" s="9">
        <f t="shared" si="92"/>
        <v>0</v>
      </c>
      <c r="F154" s="9">
        <f t="shared" si="92"/>
        <v>0</v>
      </c>
      <c r="G154" s="9">
        <f t="shared" si="92"/>
        <v>26684.26</v>
      </c>
      <c r="H154" s="9">
        <f t="shared" si="92"/>
        <v>0</v>
      </c>
      <c r="I154" s="9">
        <f t="shared" si="92"/>
        <v>0</v>
      </c>
      <c r="J154" s="9">
        <f t="shared" si="92"/>
        <v>26684.26</v>
      </c>
      <c r="K154" s="9">
        <f t="shared" si="92"/>
        <v>26684.26</v>
      </c>
      <c r="L154" s="9">
        <f t="shared" si="92"/>
        <v>0</v>
      </c>
      <c r="M154" s="9">
        <f t="shared" si="92"/>
        <v>0</v>
      </c>
      <c r="N154" s="9">
        <f t="shared" si="92"/>
        <v>26684.26</v>
      </c>
      <c r="O154" s="10" t="e">
        <f t="shared" si="77"/>
        <v>#DIV/0!</v>
      </c>
    </row>
    <row r="155" spans="1:15" s="1" customFormat="1" ht="78.75" outlineLevel="6">
      <c r="A155" s="59" t="s">
        <v>425</v>
      </c>
      <c r="B155" s="60" t="s">
        <v>426</v>
      </c>
      <c r="C155" s="9">
        <f>SUM(D155:F155)</f>
        <v>0</v>
      </c>
      <c r="D155" s="9"/>
      <c r="E155" s="9"/>
      <c r="F155" s="9"/>
      <c r="G155" s="9">
        <f>SUM(H155:J155)</f>
        <v>26684.26</v>
      </c>
      <c r="H155" s="9"/>
      <c r="I155" s="9"/>
      <c r="J155" s="9">
        <v>26684.26</v>
      </c>
      <c r="K155" s="9">
        <f>SUM(L155:N155)</f>
        <v>26684.26</v>
      </c>
      <c r="L155" s="9">
        <f>SUM(H155-D155)</f>
        <v>0</v>
      </c>
      <c r="M155" s="9">
        <f>SUM(I155-E155)</f>
        <v>0</v>
      </c>
      <c r="N155" s="9">
        <f>SUM(J155-F155)</f>
        <v>26684.26</v>
      </c>
      <c r="O155" s="10" t="e">
        <f>SUM(G155/C155)*100</f>
        <v>#DIV/0!</v>
      </c>
    </row>
    <row r="156" spans="1:15" s="1" customFormat="1" ht="31.5" outlineLevel="6">
      <c r="A156" s="58" t="s">
        <v>427</v>
      </c>
      <c r="B156" s="38" t="s">
        <v>428</v>
      </c>
      <c r="C156" s="5">
        <f>SUM(C157)</f>
        <v>0</v>
      </c>
      <c r="D156" s="5">
        <f aca="true" t="shared" si="93" ref="D156:N157">SUM(D157)</f>
        <v>0</v>
      </c>
      <c r="E156" s="5">
        <f t="shared" si="93"/>
        <v>0</v>
      </c>
      <c r="F156" s="5">
        <f t="shared" si="93"/>
        <v>0</v>
      </c>
      <c r="G156" s="5">
        <f t="shared" si="93"/>
        <v>0</v>
      </c>
      <c r="H156" s="5">
        <f t="shared" si="93"/>
        <v>0</v>
      </c>
      <c r="I156" s="5">
        <f t="shared" si="93"/>
        <v>0</v>
      </c>
      <c r="J156" s="5">
        <f t="shared" si="93"/>
        <v>0</v>
      </c>
      <c r="K156" s="5">
        <f t="shared" si="93"/>
        <v>0</v>
      </c>
      <c r="L156" s="5">
        <f t="shared" si="93"/>
        <v>0</v>
      </c>
      <c r="M156" s="5">
        <f t="shared" si="93"/>
        <v>0</v>
      </c>
      <c r="N156" s="5">
        <f t="shared" si="93"/>
        <v>0</v>
      </c>
      <c r="O156" s="6" t="e">
        <f t="shared" si="77"/>
        <v>#DIV/0!</v>
      </c>
    </row>
    <row r="157" spans="1:15" s="1" customFormat="1" ht="47.25" outlineLevel="6">
      <c r="A157" s="58" t="s">
        <v>429</v>
      </c>
      <c r="B157" s="38" t="s">
        <v>430</v>
      </c>
      <c r="C157" s="5">
        <f>SUM(C158)</f>
        <v>0</v>
      </c>
      <c r="D157" s="5">
        <f t="shared" si="93"/>
        <v>0</v>
      </c>
      <c r="E157" s="5">
        <f t="shared" si="93"/>
        <v>0</v>
      </c>
      <c r="F157" s="5">
        <f t="shared" si="93"/>
        <v>0</v>
      </c>
      <c r="G157" s="5">
        <f t="shared" si="93"/>
        <v>0</v>
      </c>
      <c r="H157" s="5">
        <f t="shared" si="93"/>
        <v>0</v>
      </c>
      <c r="I157" s="5">
        <f t="shared" si="93"/>
        <v>0</v>
      </c>
      <c r="J157" s="5">
        <f t="shared" si="93"/>
        <v>0</v>
      </c>
      <c r="K157" s="5">
        <f t="shared" si="93"/>
        <v>0</v>
      </c>
      <c r="L157" s="5">
        <f t="shared" si="93"/>
        <v>0</v>
      </c>
      <c r="M157" s="5">
        <f t="shared" si="93"/>
        <v>0</v>
      </c>
      <c r="N157" s="5">
        <f t="shared" si="93"/>
        <v>0</v>
      </c>
      <c r="O157" s="6" t="e">
        <f t="shared" si="77"/>
        <v>#DIV/0!</v>
      </c>
    </row>
    <row r="158" spans="1:15" s="1" customFormat="1" ht="47.25" outlineLevel="6">
      <c r="A158" s="59" t="s">
        <v>431</v>
      </c>
      <c r="B158" s="61" t="s">
        <v>432</v>
      </c>
      <c r="C158" s="9">
        <f>SUM(D158:F158)</f>
        <v>0</v>
      </c>
      <c r="D158" s="9"/>
      <c r="E158" s="9"/>
      <c r="F158" s="9"/>
      <c r="G158" s="9">
        <f>SUM(H158:J158)</f>
        <v>0</v>
      </c>
      <c r="H158" s="9"/>
      <c r="I158" s="9"/>
      <c r="J158" s="9"/>
      <c r="K158" s="9">
        <f>SUM(L158:N158)</f>
        <v>0</v>
      </c>
      <c r="L158" s="9">
        <f>SUM(H158-D158)</f>
        <v>0</v>
      </c>
      <c r="M158" s="9">
        <f>SUM(I158-E158)</f>
        <v>0</v>
      </c>
      <c r="N158" s="9">
        <f>SUM(J158-F158)</f>
        <v>0</v>
      </c>
      <c r="O158" s="10" t="e">
        <f>SUM(G158/C158)*100</f>
        <v>#DIV/0!</v>
      </c>
    </row>
    <row r="159" spans="1:15" s="1" customFormat="1" ht="77.25" customHeight="1" outlineLevel="1">
      <c r="A159" s="3" t="s">
        <v>160</v>
      </c>
      <c r="B159" s="4" t="s">
        <v>161</v>
      </c>
      <c r="C159" s="5">
        <f aca="true" t="shared" si="94" ref="C159:N159">SUM(C160)</f>
        <v>2946812.69</v>
      </c>
      <c r="D159" s="5">
        <f t="shared" si="94"/>
        <v>0</v>
      </c>
      <c r="E159" s="5">
        <f t="shared" si="94"/>
        <v>0</v>
      </c>
      <c r="F159" s="5">
        <f t="shared" si="94"/>
        <v>2946812.69</v>
      </c>
      <c r="G159" s="5">
        <f t="shared" si="94"/>
        <v>3789537.15</v>
      </c>
      <c r="H159" s="5">
        <f t="shared" si="94"/>
        <v>0</v>
      </c>
      <c r="I159" s="5">
        <f t="shared" si="94"/>
        <v>0</v>
      </c>
      <c r="J159" s="5">
        <f t="shared" si="94"/>
        <v>3789537.15</v>
      </c>
      <c r="K159" s="5">
        <f t="shared" si="94"/>
        <v>842724.46</v>
      </c>
      <c r="L159" s="5">
        <f t="shared" si="94"/>
        <v>0</v>
      </c>
      <c r="M159" s="5">
        <f t="shared" si="94"/>
        <v>0</v>
      </c>
      <c r="N159" s="5">
        <f t="shared" si="94"/>
        <v>842724.46</v>
      </c>
      <c r="O159" s="6">
        <f t="shared" si="77"/>
        <v>128.5978292023712</v>
      </c>
    </row>
    <row r="160" spans="1:15" s="1" customFormat="1" ht="47.25" customHeight="1" outlineLevel="2">
      <c r="A160" s="3" t="s">
        <v>162</v>
      </c>
      <c r="B160" s="4" t="s">
        <v>163</v>
      </c>
      <c r="C160" s="5">
        <f>SUM(C161)</f>
        <v>2946812.69</v>
      </c>
      <c r="D160" s="5">
        <f aca="true" t="shared" si="95" ref="D160:N161">SUM(D161)</f>
        <v>0</v>
      </c>
      <c r="E160" s="5">
        <f t="shared" si="95"/>
        <v>0</v>
      </c>
      <c r="F160" s="5">
        <f t="shared" si="95"/>
        <v>2946812.69</v>
      </c>
      <c r="G160" s="5">
        <f>SUM(G161)</f>
        <v>3789537.15</v>
      </c>
      <c r="H160" s="5">
        <f t="shared" si="95"/>
        <v>0</v>
      </c>
      <c r="I160" s="5">
        <f t="shared" si="95"/>
        <v>0</v>
      </c>
      <c r="J160" s="5">
        <f t="shared" si="95"/>
        <v>3789537.15</v>
      </c>
      <c r="K160" s="5">
        <f>SUM(K161)</f>
        <v>842724.46</v>
      </c>
      <c r="L160" s="5">
        <f t="shared" si="95"/>
        <v>0</v>
      </c>
      <c r="M160" s="5">
        <f t="shared" si="95"/>
        <v>0</v>
      </c>
      <c r="N160" s="5">
        <f t="shared" si="95"/>
        <v>842724.46</v>
      </c>
      <c r="O160" s="6">
        <f t="shared" si="77"/>
        <v>128.5978292023712</v>
      </c>
    </row>
    <row r="161" spans="1:15" s="1" customFormat="1" ht="64.5" customHeight="1" outlineLevel="4">
      <c r="A161" s="7" t="s">
        <v>77</v>
      </c>
      <c r="B161" s="8" t="s">
        <v>164</v>
      </c>
      <c r="C161" s="9">
        <f>SUM(C162)</f>
        <v>2946812.69</v>
      </c>
      <c r="D161" s="9">
        <f t="shared" si="95"/>
        <v>0</v>
      </c>
      <c r="E161" s="9">
        <f t="shared" si="95"/>
        <v>0</v>
      </c>
      <c r="F161" s="9">
        <f t="shared" si="95"/>
        <v>2946812.69</v>
      </c>
      <c r="G161" s="9">
        <f>SUM(G162)</f>
        <v>3789537.15</v>
      </c>
      <c r="H161" s="9">
        <f t="shared" si="95"/>
        <v>0</v>
      </c>
      <c r="I161" s="9">
        <f t="shared" si="95"/>
        <v>0</v>
      </c>
      <c r="J161" s="9">
        <f t="shared" si="95"/>
        <v>3789537.15</v>
      </c>
      <c r="K161" s="9">
        <f>SUM(K162)</f>
        <v>842724.46</v>
      </c>
      <c r="L161" s="9">
        <f t="shared" si="95"/>
        <v>0</v>
      </c>
      <c r="M161" s="9">
        <f t="shared" si="95"/>
        <v>0</v>
      </c>
      <c r="N161" s="9">
        <f t="shared" si="95"/>
        <v>842724.46</v>
      </c>
      <c r="O161" s="10">
        <f t="shared" si="77"/>
        <v>128.5978292023712</v>
      </c>
    </row>
    <row r="162" spans="1:15" s="1" customFormat="1" ht="48.75" customHeight="1" outlineLevel="6">
      <c r="A162" s="7" t="s">
        <v>165</v>
      </c>
      <c r="B162" s="8" t="s">
        <v>166</v>
      </c>
      <c r="C162" s="9">
        <f>SUM(D162:F162)</f>
        <v>2946812.69</v>
      </c>
      <c r="D162" s="9"/>
      <c r="E162" s="9"/>
      <c r="F162" s="9">
        <v>2946812.69</v>
      </c>
      <c r="G162" s="9">
        <f>SUM(H162:J162)</f>
        <v>3789537.15</v>
      </c>
      <c r="H162" s="9"/>
      <c r="I162" s="9"/>
      <c r="J162" s="9">
        <v>3789537.15</v>
      </c>
      <c r="K162" s="9">
        <f>SUM(L162:N162)</f>
        <v>842724.46</v>
      </c>
      <c r="L162" s="9">
        <f>SUM(H162-D162)</f>
        <v>0</v>
      </c>
      <c r="M162" s="9">
        <f>SUM(I162-E162)</f>
        <v>0</v>
      </c>
      <c r="N162" s="9">
        <f>SUM(J162-F162)</f>
        <v>842724.46</v>
      </c>
      <c r="O162" s="10">
        <f t="shared" si="77"/>
        <v>128.5978292023712</v>
      </c>
    </row>
    <row r="163" spans="1:15" s="1" customFormat="1" ht="63.75" customHeight="1" outlineLevel="1">
      <c r="A163" s="3" t="s">
        <v>167</v>
      </c>
      <c r="B163" s="4" t="s">
        <v>168</v>
      </c>
      <c r="C163" s="5">
        <f aca="true" t="shared" si="96" ref="C163:N163">SUM(C164+C169+C172+C179+C183+C186)</f>
        <v>19151940.779999997</v>
      </c>
      <c r="D163" s="5">
        <f t="shared" si="96"/>
        <v>390600</v>
      </c>
      <c r="E163" s="5">
        <f t="shared" si="96"/>
        <v>0</v>
      </c>
      <c r="F163" s="5">
        <f t="shared" si="96"/>
        <v>18761340.78</v>
      </c>
      <c r="G163" s="5">
        <f t="shared" si="96"/>
        <v>22945198.36</v>
      </c>
      <c r="H163" s="5">
        <f t="shared" si="96"/>
        <v>683550</v>
      </c>
      <c r="I163" s="5">
        <f t="shared" si="96"/>
        <v>0</v>
      </c>
      <c r="J163" s="5">
        <f t="shared" si="96"/>
        <v>22261648.36</v>
      </c>
      <c r="K163" s="5">
        <f t="shared" si="96"/>
        <v>3793257.5800000005</v>
      </c>
      <c r="L163" s="5">
        <f t="shared" si="96"/>
        <v>292950</v>
      </c>
      <c r="M163" s="5">
        <f t="shared" si="96"/>
        <v>0</v>
      </c>
      <c r="N163" s="5">
        <f t="shared" si="96"/>
        <v>3500307.5800000005</v>
      </c>
      <c r="O163" s="6">
        <f t="shared" si="77"/>
        <v>119.80612630110691</v>
      </c>
    </row>
    <row r="164" spans="1:15" s="1" customFormat="1" ht="34.5" customHeight="1" outlineLevel="2">
      <c r="A164" s="3" t="s">
        <v>169</v>
      </c>
      <c r="B164" s="4" t="s">
        <v>170</v>
      </c>
      <c r="C164" s="5">
        <f>SUM(C165)</f>
        <v>54255</v>
      </c>
      <c r="D164" s="5">
        <f aca="true" t="shared" si="97" ref="D164:N164">SUM(D165)</f>
        <v>0</v>
      </c>
      <c r="E164" s="5">
        <f t="shared" si="97"/>
        <v>0</v>
      </c>
      <c r="F164" s="5">
        <f t="shared" si="97"/>
        <v>54255</v>
      </c>
      <c r="G164" s="5">
        <f t="shared" si="97"/>
        <v>47835</v>
      </c>
      <c r="H164" s="5">
        <f t="shared" si="97"/>
        <v>0</v>
      </c>
      <c r="I164" s="5">
        <f t="shared" si="97"/>
        <v>0</v>
      </c>
      <c r="J164" s="5">
        <f t="shared" si="97"/>
        <v>47835</v>
      </c>
      <c r="K164" s="5">
        <f t="shared" si="97"/>
        <v>-6420</v>
      </c>
      <c r="L164" s="5">
        <f t="shared" si="97"/>
        <v>0</v>
      </c>
      <c r="M164" s="5">
        <f t="shared" si="97"/>
        <v>0</v>
      </c>
      <c r="N164" s="5">
        <f t="shared" si="97"/>
        <v>-6420</v>
      </c>
      <c r="O164" s="6">
        <f t="shared" si="77"/>
        <v>88.16698921758363</v>
      </c>
    </row>
    <row r="165" spans="1:15" s="1" customFormat="1" ht="32.25" customHeight="1" outlineLevel="4">
      <c r="A165" s="7" t="s">
        <v>84</v>
      </c>
      <c r="B165" s="8" t="s">
        <v>171</v>
      </c>
      <c r="C165" s="9">
        <f>SUM(C166:C168)</f>
        <v>54255</v>
      </c>
      <c r="D165" s="9">
        <f aca="true" t="shared" si="98" ref="D165:N165">SUM(D166:D168)</f>
        <v>0</v>
      </c>
      <c r="E165" s="9">
        <f t="shared" si="98"/>
        <v>0</v>
      </c>
      <c r="F165" s="9">
        <f t="shared" si="98"/>
        <v>54255</v>
      </c>
      <c r="G165" s="9">
        <f t="shared" si="98"/>
        <v>47835</v>
      </c>
      <c r="H165" s="9">
        <f t="shared" si="98"/>
        <v>0</v>
      </c>
      <c r="I165" s="9">
        <f t="shared" si="98"/>
        <v>0</v>
      </c>
      <c r="J165" s="9">
        <f t="shared" si="98"/>
        <v>47835</v>
      </c>
      <c r="K165" s="9">
        <f t="shared" si="98"/>
        <v>-6420</v>
      </c>
      <c r="L165" s="9">
        <f t="shared" si="98"/>
        <v>0</v>
      </c>
      <c r="M165" s="9">
        <f t="shared" si="98"/>
        <v>0</v>
      </c>
      <c r="N165" s="9">
        <f t="shared" si="98"/>
        <v>-6420</v>
      </c>
      <c r="O165" s="10">
        <f t="shared" si="77"/>
        <v>88.16698921758363</v>
      </c>
    </row>
    <row r="166" spans="1:15" s="1" customFormat="1" ht="32.25" customHeight="1" outlineLevel="4">
      <c r="A166" s="30" t="s">
        <v>340</v>
      </c>
      <c r="B166" s="8" t="s">
        <v>339</v>
      </c>
      <c r="C166" s="9">
        <f>SUM(D166:F166)</f>
        <v>28195</v>
      </c>
      <c r="D166" s="9"/>
      <c r="E166" s="9"/>
      <c r="F166" s="9">
        <v>28195</v>
      </c>
      <c r="G166" s="9">
        <f>SUM(H166:J166)</f>
        <v>17250</v>
      </c>
      <c r="H166" s="9"/>
      <c r="I166" s="9"/>
      <c r="J166" s="9">
        <v>17250</v>
      </c>
      <c r="K166" s="9">
        <f>SUM(L166:N166)</f>
        <v>-10945</v>
      </c>
      <c r="L166" s="9">
        <f aca="true" t="shared" si="99" ref="L166:N168">SUM(H166-D166)</f>
        <v>0</v>
      </c>
      <c r="M166" s="9">
        <f t="shared" si="99"/>
        <v>0</v>
      </c>
      <c r="N166" s="9">
        <f t="shared" si="99"/>
        <v>-10945</v>
      </c>
      <c r="O166" s="10">
        <f t="shared" si="77"/>
        <v>61.181060471714844</v>
      </c>
    </row>
    <row r="167" spans="1:15" s="1" customFormat="1" ht="45.75" customHeight="1" outlineLevel="6">
      <c r="A167" s="7" t="s">
        <v>172</v>
      </c>
      <c r="B167" s="8" t="s">
        <v>173</v>
      </c>
      <c r="C167" s="9">
        <f>SUM(D167:F167)</f>
        <v>26060</v>
      </c>
      <c r="D167" s="9"/>
      <c r="E167" s="9"/>
      <c r="F167" s="9">
        <v>26060</v>
      </c>
      <c r="G167" s="9">
        <f>SUM(H167:J167)</f>
        <v>30585</v>
      </c>
      <c r="H167" s="9"/>
      <c r="I167" s="9"/>
      <c r="J167" s="9">
        <v>30585</v>
      </c>
      <c r="K167" s="9">
        <f>SUM(L167:N167)</f>
        <v>4525</v>
      </c>
      <c r="L167" s="9">
        <f t="shared" si="99"/>
        <v>0</v>
      </c>
      <c r="M167" s="9">
        <f t="shared" si="99"/>
        <v>0</v>
      </c>
      <c r="N167" s="9">
        <f t="shared" si="99"/>
        <v>4525</v>
      </c>
      <c r="O167" s="10">
        <f t="shared" si="77"/>
        <v>117.36377590176517</v>
      </c>
    </row>
    <row r="168" spans="1:15" s="1" customFormat="1" ht="65.25" customHeight="1" outlineLevel="6">
      <c r="A168" s="7" t="s">
        <v>174</v>
      </c>
      <c r="B168" s="8" t="s">
        <v>175</v>
      </c>
      <c r="C168" s="9">
        <f>SUM(D168:F168)</f>
        <v>0</v>
      </c>
      <c r="D168" s="9"/>
      <c r="E168" s="9"/>
      <c r="F168" s="9"/>
      <c r="G168" s="9">
        <f>SUM(H168:J168)</f>
        <v>0</v>
      </c>
      <c r="H168" s="9"/>
      <c r="I168" s="9"/>
      <c r="J168" s="9"/>
      <c r="K168" s="9">
        <f>SUM(L168:N168)</f>
        <v>0</v>
      </c>
      <c r="L168" s="9">
        <f t="shared" si="99"/>
        <v>0</v>
      </c>
      <c r="M168" s="9">
        <f t="shared" si="99"/>
        <v>0</v>
      </c>
      <c r="N168" s="9">
        <f t="shared" si="99"/>
        <v>0</v>
      </c>
      <c r="O168" s="10" t="e">
        <f t="shared" si="77"/>
        <v>#DIV/0!</v>
      </c>
    </row>
    <row r="169" spans="1:15" s="1" customFormat="1" ht="35.25" customHeight="1" outlineLevel="2">
      <c r="A169" s="3" t="s">
        <v>176</v>
      </c>
      <c r="B169" s="4" t="s">
        <v>177</v>
      </c>
      <c r="C169" s="5">
        <f>SUM(C170)</f>
        <v>856826.22</v>
      </c>
      <c r="D169" s="5">
        <f aca="true" t="shared" si="100" ref="D169:N170">SUM(D170)</f>
        <v>0</v>
      </c>
      <c r="E169" s="5">
        <f t="shared" si="100"/>
        <v>0</v>
      </c>
      <c r="F169" s="5">
        <f t="shared" si="100"/>
        <v>856826.22</v>
      </c>
      <c r="G169" s="5">
        <f>SUM(G170)</f>
        <v>1439411.24</v>
      </c>
      <c r="H169" s="5">
        <f t="shared" si="100"/>
        <v>0</v>
      </c>
      <c r="I169" s="5">
        <f t="shared" si="100"/>
        <v>0</v>
      </c>
      <c r="J169" s="5">
        <f t="shared" si="100"/>
        <v>1439411.24</v>
      </c>
      <c r="K169" s="5">
        <f>SUM(K170)</f>
        <v>582585.02</v>
      </c>
      <c r="L169" s="5">
        <f t="shared" si="100"/>
        <v>0</v>
      </c>
      <c r="M169" s="5">
        <f t="shared" si="100"/>
        <v>0</v>
      </c>
      <c r="N169" s="5">
        <f t="shared" si="100"/>
        <v>582585.02</v>
      </c>
      <c r="O169" s="6">
        <f t="shared" si="77"/>
        <v>167.9933697640579</v>
      </c>
    </row>
    <row r="170" spans="1:15" s="1" customFormat="1" ht="33" customHeight="1" outlineLevel="4">
      <c r="A170" s="7" t="s">
        <v>178</v>
      </c>
      <c r="B170" s="8" t="s">
        <v>179</v>
      </c>
      <c r="C170" s="9">
        <f>SUM(C171)</f>
        <v>856826.22</v>
      </c>
      <c r="D170" s="9">
        <f t="shared" si="100"/>
        <v>0</v>
      </c>
      <c r="E170" s="9">
        <f t="shared" si="100"/>
        <v>0</v>
      </c>
      <c r="F170" s="9">
        <f t="shared" si="100"/>
        <v>856826.22</v>
      </c>
      <c r="G170" s="9">
        <f>SUM(G171)</f>
        <v>1439411.24</v>
      </c>
      <c r="H170" s="9">
        <f t="shared" si="100"/>
        <v>0</v>
      </c>
      <c r="I170" s="9">
        <f t="shared" si="100"/>
        <v>0</v>
      </c>
      <c r="J170" s="9">
        <f t="shared" si="100"/>
        <v>1439411.24</v>
      </c>
      <c r="K170" s="9">
        <f>SUM(K171)</f>
        <v>582585.02</v>
      </c>
      <c r="L170" s="9">
        <f t="shared" si="100"/>
        <v>0</v>
      </c>
      <c r="M170" s="9">
        <f t="shared" si="100"/>
        <v>0</v>
      </c>
      <c r="N170" s="9">
        <f t="shared" si="100"/>
        <v>582585.02</v>
      </c>
      <c r="O170" s="10">
        <f t="shared" si="77"/>
        <v>167.9933697640579</v>
      </c>
    </row>
    <row r="171" spans="1:15" s="1" customFormat="1" ht="66" customHeight="1" outlineLevel="6">
      <c r="A171" s="7" t="s">
        <v>180</v>
      </c>
      <c r="B171" s="8" t="s">
        <v>181</v>
      </c>
      <c r="C171" s="9">
        <f>SUM(D171:F171)</f>
        <v>856826.22</v>
      </c>
      <c r="D171" s="9"/>
      <c r="E171" s="9"/>
      <c r="F171" s="9">
        <v>856826.22</v>
      </c>
      <c r="G171" s="9">
        <f>SUM(H171:J171)</f>
        <v>1439411.24</v>
      </c>
      <c r="H171" s="9"/>
      <c r="I171" s="9"/>
      <c r="J171" s="9">
        <v>1439411.24</v>
      </c>
      <c r="K171" s="9">
        <f>SUM(L171:N171)</f>
        <v>582585.02</v>
      </c>
      <c r="L171" s="9">
        <f>SUM(H171-D171)</f>
        <v>0</v>
      </c>
      <c r="M171" s="9">
        <f>SUM(I171-E171)</f>
        <v>0</v>
      </c>
      <c r="N171" s="9">
        <f>SUM(J171-F171)</f>
        <v>582585.02</v>
      </c>
      <c r="O171" s="10">
        <f t="shared" si="77"/>
        <v>167.9933697640579</v>
      </c>
    </row>
    <row r="172" spans="1:15" s="1" customFormat="1" ht="48" customHeight="1" outlineLevel="2">
      <c r="A172" s="3" t="s">
        <v>182</v>
      </c>
      <c r="B172" s="4" t="s">
        <v>183</v>
      </c>
      <c r="C172" s="5">
        <f>SUM(C173+C175+C177)</f>
        <v>248266.28</v>
      </c>
      <c r="D172" s="5">
        <f>SUM(D173+D175+D177)</f>
        <v>0</v>
      </c>
      <c r="E172" s="5">
        <f>SUM(E173+E175+E177)</f>
        <v>0</v>
      </c>
      <c r="F172" s="5">
        <f>SUM(F173+F175+F177)</f>
        <v>248266.28</v>
      </c>
      <c r="G172" s="5">
        <f aca="true" t="shared" si="101" ref="G172:N172">SUM(G173+G175+G177)</f>
        <v>281409.37</v>
      </c>
      <c r="H172" s="5">
        <f t="shared" si="101"/>
        <v>0</v>
      </c>
      <c r="I172" s="5">
        <f t="shared" si="101"/>
        <v>0</v>
      </c>
      <c r="J172" s="5">
        <f t="shared" si="101"/>
        <v>281409.37</v>
      </c>
      <c r="K172" s="5">
        <f t="shared" si="101"/>
        <v>33143.09</v>
      </c>
      <c r="L172" s="5">
        <f t="shared" si="101"/>
        <v>0</v>
      </c>
      <c r="M172" s="5">
        <f t="shared" si="101"/>
        <v>0</v>
      </c>
      <c r="N172" s="5">
        <f t="shared" si="101"/>
        <v>33143.09</v>
      </c>
      <c r="O172" s="6">
        <f t="shared" si="77"/>
        <v>113.34981536759643</v>
      </c>
    </row>
    <row r="173" spans="1:15" s="1" customFormat="1" ht="49.5" customHeight="1" outlineLevel="4">
      <c r="A173" s="7" t="s">
        <v>184</v>
      </c>
      <c r="B173" s="8" t="s">
        <v>185</v>
      </c>
      <c r="C173" s="9">
        <f aca="true" t="shared" si="102" ref="C173:N173">SUM(C174:C174)</f>
        <v>63102.85</v>
      </c>
      <c r="D173" s="9">
        <f t="shared" si="102"/>
        <v>0</v>
      </c>
      <c r="E173" s="9">
        <f t="shared" si="102"/>
        <v>0</v>
      </c>
      <c r="F173" s="9">
        <f t="shared" si="102"/>
        <v>63102.85</v>
      </c>
      <c r="G173" s="9">
        <f t="shared" si="102"/>
        <v>65991.9</v>
      </c>
      <c r="H173" s="9">
        <f t="shared" si="102"/>
        <v>0</v>
      </c>
      <c r="I173" s="9">
        <f t="shared" si="102"/>
        <v>0</v>
      </c>
      <c r="J173" s="9">
        <f t="shared" si="102"/>
        <v>65991.9</v>
      </c>
      <c r="K173" s="9">
        <f t="shared" si="102"/>
        <v>2889.0499999999956</v>
      </c>
      <c r="L173" s="9">
        <f t="shared" si="102"/>
        <v>0</v>
      </c>
      <c r="M173" s="9">
        <f t="shared" si="102"/>
        <v>0</v>
      </c>
      <c r="N173" s="9">
        <f t="shared" si="102"/>
        <v>2889.0499999999956</v>
      </c>
      <c r="O173" s="10">
        <f t="shared" si="77"/>
        <v>104.57831936275461</v>
      </c>
    </row>
    <row r="174" spans="1:15" s="1" customFormat="1" ht="81" customHeight="1" outlineLevel="6">
      <c r="A174" s="7" t="s">
        <v>186</v>
      </c>
      <c r="B174" s="8" t="s">
        <v>187</v>
      </c>
      <c r="C174" s="9">
        <f>SUM(D174:F174)</f>
        <v>63102.85</v>
      </c>
      <c r="D174" s="9"/>
      <c r="E174" s="9"/>
      <c r="F174" s="9">
        <v>63102.85</v>
      </c>
      <c r="G174" s="9">
        <f>SUM(H174:J174)</f>
        <v>65991.9</v>
      </c>
      <c r="H174" s="9"/>
      <c r="I174" s="9"/>
      <c r="J174" s="9">
        <v>65991.9</v>
      </c>
      <c r="K174" s="9">
        <f>SUM(L174:N174)</f>
        <v>2889.0499999999956</v>
      </c>
      <c r="L174" s="9">
        <f>SUM(H174-D174)</f>
        <v>0</v>
      </c>
      <c r="M174" s="9">
        <f>SUM(I174-E174)</f>
        <v>0</v>
      </c>
      <c r="N174" s="9">
        <f>SUM(J174-F174)</f>
        <v>2889.0499999999956</v>
      </c>
      <c r="O174" s="10">
        <f t="shared" si="77"/>
        <v>104.57831936275461</v>
      </c>
    </row>
    <row r="175" spans="1:15" s="1" customFormat="1" ht="46.5" customHeight="1" outlineLevel="4">
      <c r="A175" s="7" t="s">
        <v>188</v>
      </c>
      <c r="B175" s="8" t="s">
        <v>189</v>
      </c>
      <c r="C175" s="9">
        <f aca="true" t="shared" si="103" ref="C175:J175">SUM(C176)</f>
        <v>9638.43</v>
      </c>
      <c r="D175" s="9">
        <f t="shared" si="103"/>
        <v>0</v>
      </c>
      <c r="E175" s="9">
        <f t="shared" si="103"/>
        <v>0</v>
      </c>
      <c r="F175" s="9">
        <f t="shared" si="103"/>
        <v>9638.43</v>
      </c>
      <c r="G175" s="9">
        <f t="shared" si="103"/>
        <v>15417.47</v>
      </c>
      <c r="H175" s="9">
        <f t="shared" si="103"/>
        <v>0</v>
      </c>
      <c r="I175" s="9">
        <f t="shared" si="103"/>
        <v>0</v>
      </c>
      <c r="J175" s="9">
        <f t="shared" si="103"/>
        <v>15417.47</v>
      </c>
      <c r="K175" s="9">
        <f>SUM(K176)</f>
        <v>5779.039999999999</v>
      </c>
      <c r="L175" s="9">
        <f>SUM(L176)</f>
        <v>0</v>
      </c>
      <c r="M175" s="9">
        <f>SUM(M176)</f>
        <v>0</v>
      </c>
      <c r="N175" s="9">
        <f>SUM(N176)</f>
        <v>5779.039999999999</v>
      </c>
      <c r="O175" s="10">
        <f t="shared" si="77"/>
        <v>159.95831271275506</v>
      </c>
    </row>
    <row r="176" spans="1:15" s="1" customFormat="1" ht="15" customHeight="1" outlineLevel="6">
      <c r="A176" s="7" t="s">
        <v>190</v>
      </c>
      <c r="B176" s="8" t="s">
        <v>191</v>
      </c>
      <c r="C176" s="9">
        <f>SUM(D176:F176)</f>
        <v>9638.43</v>
      </c>
      <c r="D176" s="9"/>
      <c r="E176" s="9"/>
      <c r="F176" s="9">
        <v>9638.43</v>
      </c>
      <c r="G176" s="9">
        <f>SUM(H176:J176)</f>
        <v>15417.47</v>
      </c>
      <c r="H176" s="9"/>
      <c r="I176" s="9"/>
      <c r="J176" s="9">
        <v>15417.47</v>
      </c>
      <c r="K176" s="9">
        <f>SUM(L176:N176)</f>
        <v>5779.039999999999</v>
      </c>
      <c r="L176" s="9">
        <f>SUM(H176-D176)</f>
        <v>0</v>
      </c>
      <c r="M176" s="9">
        <f>SUM(I176-E176)</f>
        <v>0</v>
      </c>
      <c r="N176" s="9">
        <f>SUM(J176-F176)</f>
        <v>5779.039999999999</v>
      </c>
      <c r="O176" s="10">
        <f t="shared" si="77"/>
        <v>159.95831271275506</v>
      </c>
    </row>
    <row r="177" spans="1:15" s="1" customFormat="1" ht="50.25" customHeight="1" outlineLevel="4">
      <c r="A177" s="7" t="s">
        <v>192</v>
      </c>
      <c r="B177" s="8" t="s">
        <v>193</v>
      </c>
      <c r="C177" s="9">
        <f aca="true" t="shared" si="104" ref="C177:J177">SUM(C178)</f>
        <v>175525</v>
      </c>
      <c r="D177" s="9">
        <f t="shared" si="104"/>
        <v>0</v>
      </c>
      <c r="E177" s="9">
        <f t="shared" si="104"/>
        <v>0</v>
      </c>
      <c r="F177" s="9">
        <f t="shared" si="104"/>
        <v>175525</v>
      </c>
      <c r="G177" s="9">
        <f t="shared" si="104"/>
        <v>200000</v>
      </c>
      <c r="H177" s="9">
        <f t="shared" si="104"/>
        <v>0</v>
      </c>
      <c r="I177" s="9">
        <f t="shared" si="104"/>
        <v>0</v>
      </c>
      <c r="J177" s="9">
        <f t="shared" si="104"/>
        <v>200000</v>
      </c>
      <c r="K177" s="9">
        <f>SUM(K178)</f>
        <v>24475</v>
      </c>
      <c r="L177" s="9">
        <f>SUM(L178)</f>
        <v>0</v>
      </c>
      <c r="M177" s="9">
        <f>SUM(M178)</f>
        <v>0</v>
      </c>
      <c r="N177" s="9">
        <f>SUM(N178)</f>
        <v>24475</v>
      </c>
      <c r="O177" s="10">
        <f t="shared" si="77"/>
        <v>113.94388263780088</v>
      </c>
    </row>
    <row r="178" spans="1:15" s="1" customFormat="1" ht="35.25" customHeight="1" outlineLevel="5">
      <c r="A178" s="7" t="s">
        <v>194</v>
      </c>
      <c r="B178" s="8" t="s">
        <v>195</v>
      </c>
      <c r="C178" s="9">
        <f>SUM(D178:F178)</f>
        <v>175525</v>
      </c>
      <c r="D178" s="9"/>
      <c r="E178" s="9"/>
      <c r="F178" s="9">
        <v>175525</v>
      </c>
      <c r="G178" s="9">
        <f>SUM(H178:J178)</f>
        <v>200000</v>
      </c>
      <c r="H178" s="9"/>
      <c r="I178" s="9"/>
      <c r="J178" s="9">
        <v>200000</v>
      </c>
      <c r="K178" s="9">
        <f>SUM(L178:N178)</f>
        <v>24475</v>
      </c>
      <c r="L178" s="9">
        <f>SUM(H178-D178)</f>
        <v>0</v>
      </c>
      <c r="M178" s="9">
        <f>SUM(I178-E178)</f>
        <v>0</v>
      </c>
      <c r="N178" s="9">
        <f>SUM(J178-F178)</f>
        <v>24475</v>
      </c>
      <c r="O178" s="10">
        <f t="shared" si="77"/>
        <v>113.94388263780088</v>
      </c>
    </row>
    <row r="179" spans="1:15" s="1" customFormat="1" ht="62.25" customHeight="1" outlineLevel="2">
      <c r="A179" s="3" t="s">
        <v>196</v>
      </c>
      <c r="B179" s="4" t="s">
        <v>197</v>
      </c>
      <c r="C179" s="5">
        <f aca="true" t="shared" si="105" ref="C179:J179">SUM(C180)</f>
        <v>40576</v>
      </c>
      <c r="D179" s="5">
        <f t="shared" si="105"/>
        <v>0</v>
      </c>
      <c r="E179" s="5">
        <f t="shared" si="105"/>
        <v>0</v>
      </c>
      <c r="F179" s="5">
        <f t="shared" si="105"/>
        <v>40576</v>
      </c>
      <c r="G179" s="5">
        <f t="shared" si="105"/>
        <v>27300</v>
      </c>
      <c r="H179" s="5">
        <f t="shared" si="105"/>
        <v>0</v>
      </c>
      <c r="I179" s="5">
        <f t="shared" si="105"/>
        <v>0</v>
      </c>
      <c r="J179" s="5">
        <f t="shared" si="105"/>
        <v>27300</v>
      </c>
      <c r="K179" s="5">
        <f>SUM(K180)</f>
        <v>-13276</v>
      </c>
      <c r="L179" s="5">
        <f>SUM(L180)</f>
        <v>0</v>
      </c>
      <c r="M179" s="5">
        <f>SUM(M180)</f>
        <v>0</v>
      </c>
      <c r="N179" s="5">
        <f>SUM(N180)</f>
        <v>-13276</v>
      </c>
      <c r="O179" s="6">
        <f t="shared" si="77"/>
        <v>67.28115141955836</v>
      </c>
    </row>
    <row r="180" spans="1:15" s="1" customFormat="1" ht="30.75" customHeight="1" outlineLevel="4">
      <c r="A180" s="7" t="s">
        <v>113</v>
      </c>
      <c r="B180" s="8" t="s">
        <v>198</v>
      </c>
      <c r="C180" s="9">
        <f>SUM(C181:C182)</f>
        <v>40576</v>
      </c>
      <c r="D180" s="9">
        <f>SUM(D181:D182)</f>
        <v>0</v>
      </c>
      <c r="E180" s="9">
        <f>SUM(E181:E182)</f>
        <v>0</v>
      </c>
      <c r="F180" s="9">
        <f>SUM(F181:F182)</f>
        <v>40576</v>
      </c>
      <c r="G180" s="9">
        <f aca="true" t="shared" si="106" ref="G180:N180">SUM(G181:G182)</f>
        <v>27300</v>
      </c>
      <c r="H180" s="9">
        <f t="shared" si="106"/>
        <v>0</v>
      </c>
      <c r="I180" s="9">
        <f t="shared" si="106"/>
        <v>0</v>
      </c>
      <c r="J180" s="9">
        <f t="shared" si="106"/>
        <v>27300</v>
      </c>
      <c r="K180" s="9">
        <f t="shared" si="106"/>
        <v>-13276</v>
      </c>
      <c r="L180" s="9">
        <f t="shared" si="106"/>
        <v>0</v>
      </c>
      <c r="M180" s="9">
        <f t="shared" si="106"/>
        <v>0</v>
      </c>
      <c r="N180" s="9">
        <f t="shared" si="106"/>
        <v>-13276</v>
      </c>
      <c r="O180" s="10">
        <f t="shared" si="77"/>
        <v>67.28115141955836</v>
      </c>
    </row>
    <row r="181" spans="1:15" s="1" customFormat="1" ht="47.25" customHeight="1" outlineLevel="6">
      <c r="A181" s="7" t="s">
        <v>199</v>
      </c>
      <c r="B181" s="8" t="s">
        <v>200</v>
      </c>
      <c r="C181" s="9">
        <f>SUM(D181:F181)</f>
        <v>35576</v>
      </c>
      <c r="D181" s="9"/>
      <c r="E181" s="9"/>
      <c r="F181" s="9">
        <v>35576</v>
      </c>
      <c r="G181" s="9">
        <f>SUM(H181:J181)</f>
        <v>27300</v>
      </c>
      <c r="H181" s="9"/>
      <c r="I181" s="9"/>
      <c r="J181" s="9">
        <v>27300</v>
      </c>
      <c r="K181" s="9">
        <f>SUM(L181:N181)</f>
        <v>-8276</v>
      </c>
      <c r="L181" s="9">
        <f aca="true" t="shared" si="107" ref="L181:N182">SUM(H181-D181)</f>
        <v>0</v>
      </c>
      <c r="M181" s="9">
        <f t="shared" si="107"/>
        <v>0</v>
      </c>
      <c r="N181" s="9">
        <f t="shared" si="107"/>
        <v>-8276</v>
      </c>
      <c r="O181" s="10">
        <f t="shared" si="77"/>
        <v>76.73712615246234</v>
      </c>
    </row>
    <row r="182" spans="1:15" s="1" customFormat="1" ht="30.75" customHeight="1" outlineLevel="6">
      <c r="A182" s="7" t="s">
        <v>201</v>
      </c>
      <c r="B182" s="8" t="s">
        <v>202</v>
      </c>
      <c r="C182" s="9">
        <f>SUM(D182:F182)</f>
        <v>5000</v>
      </c>
      <c r="D182" s="9"/>
      <c r="E182" s="9"/>
      <c r="F182" s="9">
        <v>5000</v>
      </c>
      <c r="G182" s="9">
        <f>SUM(H182:J182)</f>
        <v>0</v>
      </c>
      <c r="H182" s="9"/>
      <c r="I182" s="9"/>
      <c r="J182" s="9"/>
      <c r="K182" s="9">
        <f>SUM(L182:N182)</f>
        <v>-5000</v>
      </c>
      <c r="L182" s="9">
        <f t="shared" si="107"/>
        <v>0</v>
      </c>
      <c r="M182" s="9">
        <f t="shared" si="107"/>
        <v>0</v>
      </c>
      <c r="N182" s="9">
        <f t="shared" si="107"/>
        <v>-5000</v>
      </c>
      <c r="O182" s="10">
        <f t="shared" si="77"/>
        <v>0</v>
      </c>
    </row>
    <row r="183" spans="1:15" s="1" customFormat="1" ht="32.25" customHeight="1" outlineLevel="2">
      <c r="A183" s="3" t="s">
        <v>203</v>
      </c>
      <c r="B183" s="4" t="s">
        <v>204</v>
      </c>
      <c r="C183" s="5">
        <f aca="true" t="shared" si="108" ref="C183:J183">SUM(C184)</f>
        <v>23798.3</v>
      </c>
      <c r="D183" s="5">
        <f t="shared" si="108"/>
        <v>0</v>
      </c>
      <c r="E183" s="5">
        <f t="shared" si="108"/>
        <v>0</v>
      </c>
      <c r="F183" s="5">
        <f t="shared" si="108"/>
        <v>23798.3</v>
      </c>
      <c r="G183" s="5">
        <f t="shared" si="108"/>
        <v>23843.8</v>
      </c>
      <c r="H183" s="5">
        <f t="shared" si="108"/>
        <v>0</v>
      </c>
      <c r="I183" s="5">
        <f t="shared" si="108"/>
        <v>0</v>
      </c>
      <c r="J183" s="5">
        <f t="shared" si="108"/>
        <v>23843.8</v>
      </c>
      <c r="K183" s="5">
        <f>SUM(K184)</f>
        <v>45.5</v>
      </c>
      <c r="L183" s="5">
        <f>SUM(L184)</f>
        <v>0</v>
      </c>
      <c r="M183" s="5">
        <f>SUM(M184)</f>
        <v>0</v>
      </c>
      <c r="N183" s="5">
        <f>SUM(N184)</f>
        <v>45.5</v>
      </c>
      <c r="O183" s="6">
        <f t="shared" si="77"/>
        <v>100.19119012702589</v>
      </c>
    </row>
    <row r="184" spans="1:15" s="1" customFormat="1" ht="33" customHeight="1" outlineLevel="4">
      <c r="A184" s="7" t="s">
        <v>205</v>
      </c>
      <c r="B184" s="8" t="s">
        <v>206</v>
      </c>
      <c r="C184" s="9">
        <f aca="true" t="shared" si="109" ref="C184:N184">SUM(C185:C185)</f>
        <v>23798.3</v>
      </c>
      <c r="D184" s="9">
        <f t="shared" si="109"/>
        <v>0</v>
      </c>
      <c r="E184" s="9">
        <f t="shared" si="109"/>
        <v>0</v>
      </c>
      <c r="F184" s="9">
        <f t="shared" si="109"/>
        <v>23798.3</v>
      </c>
      <c r="G184" s="9">
        <f t="shared" si="109"/>
        <v>23843.8</v>
      </c>
      <c r="H184" s="9">
        <f t="shared" si="109"/>
        <v>0</v>
      </c>
      <c r="I184" s="9">
        <f t="shared" si="109"/>
        <v>0</v>
      </c>
      <c r="J184" s="9">
        <f t="shared" si="109"/>
        <v>23843.8</v>
      </c>
      <c r="K184" s="9">
        <f t="shared" si="109"/>
        <v>45.5</v>
      </c>
      <c r="L184" s="9">
        <f t="shared" si="109"/>
        <v>0</v>
      </c>
      <c r="M184" s="9">
        <f t="shared" si="109"/>
        <v>0</v>
      </c>
      <c r="N184" s="9">
        <f t="shared" si="109"/>
        <v>45.5</v>
      </c>
      <c r="O184" s="10">
        <f t="shared" si="77"/>
        <v>100.19119012702589</v>
      </c>
    </row>
    <row r="185" spans="1:15" s="1" customFormat="1" ht="15" customHeight="1" outlineLevel="6">
      <c r="A185" s="7" t="s">
        <v>207</v>
      </c>
      <c r="B185" s="8" t="s">
        <v>208</v>
      </c>
      <c r="C185" s="9">
        <f>SUM(D185:F185)</f>
        <v>23798.3</v>
      </c>
      <c r="D185" s="9"/>
      <c r="E185" s="9"/>
      <c r="F185" s="9">
        <v>23798.3</v>
      </c>
      <c r="G185" s="9">
        <f>SUM(H185:J185)</f>
        <v>23843.8</v>
      </c>
      <c r="H185" s="9"/>
      <c r="I185" s="9"/>
      <c r="J185" s="9">
        <v>23843.8</v>
      </c>
      <c r="K185" s="9">
        <f>SUM(L185:N185)</f>
        <v>45.5</v>
      </c>
      <c r="L185" s="9">
        <f>SUM(H185-D185)</f>
        <v>0</v>
      </c>
      <c r="M185" s="9">
        <f>SUM(I185-E185)</f>
        <v>0</v>
      </c>
      <c r="N185" s="9">
        <f>SUM(J185-F185)</f>
        <v>45.5</v>
      </c>
      <c r="O185" s="10">
        <f t="shared" si="77"/>
        <v>100.19119012702589</v>
      </c>
    </row>
    <row r="186" spans="1:15" s="1" customFormat="1" ht="64.5" customHeight="1" outlineLevel="2">
      <c r="A186" s="3" t="s">
        <v>209</v>
      </c>
      <c r="B186" s="4" t="s">
        <v>210</v>
      </c>
      <c r="C186" s="5">
        <f>SUM(C187+C189)</f>
        <v>17928218.979999997</v>
      </c>
      <c r="D186" s="5">
        <f>SUM(D187+D189)</f>
        <v>390600</v>
      </c>
      <c r="E186" s="5">
        <f>SUM(E187+E189)</f>
        <v>0</v>
      </c>
      <c r="F186" s="5">
        <f>SUM(F187+F189)</f>
        <v>17537618.98</v>
      </c>
      <c r="G186" s="5">
        <f aca="true" t="shared" si="110" ref="G186:N186">SUM(G187+G189)</f>
        <v>21125398.95</v>
      </c>
      <c r="H186" s="5">
        <f t="shared" si="110"/>
        <v>683550</v>
      </c>
      <c r="I186" s="5">
        <f t="shared" si="110"/>
        <v>0</v>
      </c>
      <c r="J186" s="5">
        <f t="shared" si="110"/>
        <v>20441848.95</v>
      </c>
      <c r="K186" s="5">
        <f t="shared" si="110"/>
        <v>3197179.9700000007</v>
      </c>
      <c r="L186" s="5">
        <f t="shared" si="110"/>
        <v>292950</v>
      </c>
      <c r="M186" s="5">
        <f t="shared" si="110"/>
        <v>0</v>
      </c>
      <c r="N186" s="5">
        <f t="shared" si="110"/>
        <v>2904229.9700000007</v>
      </c>
      <c r="O186" s="6">
        <f t="shared" si="77"/>
        <v>117.8332269009356</v>
      </c>
    </row>
    <row r="187" spans="1:15" s="1" customFormat="1" ht="61.5" customHeight="1" outlineLevel="4">
      <c r="A187" s="7" t="s">
        <v>211</v>
      </c>
      <c r="B187" s="8" t="s">
        <v>212</v>
      </c>
      <c r="C187" s="9">
        <f>SUM(C188)</f>
        <v>1051059.04</v>
      </c>
      <c r="D187" s="9">
        <f aca="true" t="shared" si="111" ref="D187:J187">SUM(D188)</f>
        <v>0</v>
      </c>
      <c r="E187" s="9">
        <f t="shared" si="111"/>
        <v>0</v>
      </c>
      <c r="F187" s="9">
        <f t="shared" si="111"/>
        <v>1051059.04</v>
      </c>
      <c r="G187" s="9">
        <f t="shared" si="111"/>
        <v>1119930.27</v>
      </c>
      <c r="H187" s="9">
        <f t="shared" si="111"/>
        <v>0</v>
      </c>
      <c r="I187" s="9">
        <f t="shared" si="111"/>
        <v>0</v>
      </c>
      <c r="J187" s="9">
        <f t="shared" si="111"/>
        <v>1119930.27</v>
      </c>
      <c r="K187" s="9">
        <f>SUM(K188)</f>
        <v>68871.22999999998</v>
      </c>
      <c r="L187" s="9">
        <f>SUM(L188)</f>
        <v>0</v>
      </c>
      <c r="M187" s="9">
        <f>SUM(M188)</f>
        <v>0</v>
      </c>
      <c r="N187" s="9">
        <f>SUM(N188)</f>
        <v>68871.22999999998</v>
      </c>
      <c r="O187" s="10">
        <f t="shared" si="77"/>
        <v>106.55255579172793</v>
      </c>
    </row>
    <row r="188" spans="1:15" s="1" customFormat="1" ht="33" customHeight="1" outlineLevel="6">
      <c r="A188" s="7" t="s">
        <v>213</v>
      </c>
      <c r="B188" s="8" t="s">
        <v>214</v>
      </c>
      <c r="C188" s="9">
        <f>SUM(D188:F188)</f>
        <v>1051059.04</v>
      </c>
      <c r="D188" s="9"/>
      <c r="E188" s="9"/>
      <c r="F188" s="9">
        <v>1051059.04</v>
      </c>
      <c r="G188" s="9">
        <f>SUM(H188:J188)</f>
        <v>1119930.27</v>
      </c>
      <c r="H188" s="9"/>
      <c r="I188" s="9"/>
      <c r="J188" s="9">
        <v>1119930.27</v>
      </c>
      <c r="K188" s="9">
        <f>SUM(L188:N188)</f>
        <v>68871.22999999998</v>
      </c>
      <c r="L188" s="9">
        <f>SUM(H188-D188)</f>
        <v>0</v>
      </c>
      <c r="M188" s="9">
        <f>SUM(I188-E188)</f>
        <v>0</v>
      </c>
      <c r="N188" s="9">
        <f>SUM(J188-F188)</f>
        <v>68871.22999999998</v>
      </c>
      <c r="O188" s="10">
        <f t="shared" si="77"/>
        <v>106.55255579172793</v>
      </c>
    </row>
    <row r="189" spans="1:15" s="1" customFormat="1" ht="64.5" customHeight="1" outlineLevel="4">
      <c r="A189" s="7" t="s">
        <v>77</v>
      </c>
      <c r="B189" s="8" t="s">
        <v>215</v>
      </c>
      <c r="C189" s="9">
        <f>SUM(C190:C193)</f>
        <v>16877159.939999998</v>
      </c>
      <c r="D189" s="9">
        <f aca="true" t="shared" si="112" ref="D189:N189">SUM(D190:D193)</f>
        <v>390600</v>
      </c>
      <c r="E189" s="9">
        <f t="shared" si="112"/>
        <v>0</v>
      </c>
      <c r="F189" s="9">
        <f t="shared" si="112"/>
        <v>16486559.94</v>
      </c>
      <c r="G189" s="9">
        <f t="shared" si="112"/>
        <v>20005468.68</v>
      </c>
      <c r="H189" s="9">
        <f t="shared" si="112"/>
        <v>683550</v>
      </c>
      <c r="I189" s="9">
        <f t="shared" si="112"/>
        <v>0</v>
      </c>
      <c r="J189" s="9">
        <f t="shared" si="112"/>
        <v>19321918.68</v>
      </c>
      <c r="K189" s="9">
        <f t="shared" si="112"/>
        <v>3128308.7400000007</v>
      </c>
      <c r="L189" s="9">
        <f t="shared" si="112"/>
        <v>292950</v>
      </c>
      <c r="M189" s="9">
        <f t="shared" si="112"/>
        <v>0</v>
      </c>
      <c r="N189" s="9">
        <f t="shared" si="112"/>
        <v>2835358.7400000007</v>
      </c>
      <c r="O189" s="10">
        <f t="shared" si="77"/>
        <v>118.535753356142</v>
      </c>
    </row>
    <row r="190" spans="1:15" s="1" customFormat="1" ht="45.75" customHeight="1" outlineLevel="6">
      <c r="A190" s="7" t="s">
        <v>216</v>
      </c>
      <c r="B190" s="8" t="s">
        <v>217</v>
      </c>
      <c r="C190" s="9">
        <f>SUM(D190:F190)</f>
        <v>16015294.51</v>
      </c>
      <c r="D190" s="9"/>
      <c r="E190" s="9"/>
      <c r="F190" s="9">
        <v>16015294.51</v>
      </c>
      <c r="G190" s="9">
        <f>SUM(H190:J190)</f>
        <v>17295985.57</v>
      </c>
      <c r="H190" s="9"/>
      <c r="I190" s="9"/>
      <c r="J190" s="9">
        <v>17295985.57</v>
      </c>
      <c r="K190" s="9">
        <f>SUM(L190:N190)</f>
        <v>1280691.0600000005</v>
      </c>
      <c r="L190" s="9">
        <f aca="true" t="shared" si="113" ref="L190:N192">SUM(H190-D190)</f>
        <v>0</v>
      </c>
      <c r="M190" s="9">
        <f t="shared" si="113"/>
        <v>0</v>
      </c>
      <c r="N190" s="9">
        <f t="shared" si="113"/>
        <v>1280691.0600000005</v>
      </c>
      <c r="O190" s="10">
        <f t="shared" si="77"/>
        <v>107.99667504834416</v>
      </c>
    </row>
    <row r="191" spans="1:15" s="1" customFormat="1" ht="45.75" customHeight="1" outlineLevel="6">
      <c r="A191" s="30" t="s">
        <v>398</v>
      </c>
      <c r="B191" s="31">
        <v>1160200104</v>
      </c>
      <c r="C191" s="9">
        <f>SUM(D191:F191)</f>
        <v>471265.43</v>
      </c>
      <c r="D191" s="9"/>
      <c r="E191" s="9"/>
      <c r="F191" s="9">
        <v>471265.43</v>
      </c>
      <c r="G191" s="9">
        <f>SUM(H191:J191)</f>
        <v>1889933.11</v>
      </c>
      <c r="H191" s="9"/>
      <c r="I191" s="9"/>
      <c r="J191" s="9">
        <v>1889933.11</v>
      </c>
      <c r="K191" s="9">
        <f>SUM(L191:N191)</f>
        <v>1418667.6800000002</v>
      </c>
      <c r="L191" s="9">
        <f t="shared" si="113"/>
        <v>0</v>
      </c>
      <c r="M191" s="9">
        <f t="shared" si="113"/>
        <v>0</v>
      </c>
      <c r="N191" s="9">
        <f t="shared" si="113"/>
        <v>1418667.6800000002</v>
      </c>
      <c r="O191" s="10">
        <f>SUM(G191/C191)*100</f>
        <v>401.0336828653016</v>
      </c>
    </row>
    <row r="192" spans="1:15" s="1" customFormat="1" ht="45.75" customHeight="1" outlineLevel="6">
      <c r="A192" s="30" t="s">
        <v>399</v>
      </c>
      <c r="B192" s="31">
        <v>1160255490</v>
      </c>
      <c r="C192" s="9">
        <f>SUM(D192:F192)</f>
        <v>390600</v>
      </c>
      <c r="D192" s="9">
        <v>390600</v>
      </c>
      <c r="E192" s="9"/>
      <c r="F192" s="9"/>
      <c r="G192" s="9">
        <f>SUM(H192:J192)</f>
        <v>683550</v>
      </c>
      <c r="H192" s="9">
        <v>683550</v>
      </c>
      <c r="I192" s="9"/>
      <c r="J192" s="9"/>
      <c r="K192" s="9">
        <f>SUM(L192:N192)</f>
        <v>292950</v>
      </c>
      <c r="L192" s="9">
        <f t="shared" si="113"/>
        <v>292950</v>
      </c>
      <c r="M192" s="9">
        <f t="shared" si="113"/>
        <v>0</v>
      </c>
      <c r="N192" s="9">
        <f t="shared" si="113"/>
        <v>0</v>
      </c>
      <c r="O192" s="10">
        <f>SUM(G192/C192)*100</f>
        <v>175</v>
      </c>
    </row>
    <row r="193" spans="1:15" s="1" customFormat="1" ht="55.5" customHeight="1" outlineLevel="6">
      <c r="A193" s="30" t="s">
        <v>445</v>
      </c>
      <c r="B193" s="31">
        <v>1160202103</v>
      </c>
      <c r="C193" s="9">
        <f>SUM(D193:F193)</f>
        <v>0</v>
      </c>
      <c r="D193" s="9"/>
      <c r="E193" s="9"/>
      <c r="F193" s="9"/>
      <c r="G193" s="9">
        <f>SUM(H193:J193)</f>
        <v>136000</v>
      </c>
      <c r="H193" s="9"/>
      <c r="I193" s="9"/>
      <c r="J193" s="9">
        <v>136000</v>
      </c>
      <c r="K193" s="9">
        <f>SUM(L193:N193)</f>
        <v>136000</v>
      </c>
      <c r="L193" s="9">
        <f>SUM(H193-D193)</f>
        <v>0</v>
      </c>
      <c r="M193" s="9">
        <f>SUM(I193-E193)</f>
        <v>0</v>
      </c>
      <c r="N193" s="9">
        <f>SUM(J193-F193)</f>
        <v>136000</v>
      </c>
      <c r="O193" s="10" t="e">
        <f>SUM(G193/C193)*100</f>
        <v>#DIV/0!</v>
      </c>
    </row>
    <row r="194" spans="1:15" s="1" customFormat="1" ht="66" customHeight="1" outlineLevel="1">
      <c r="A194" s="3" t="s">
        <v>218</v>
      </c>
      <c r="B194" s="4" t="s">
        <v>219</v>
      </c>
      <c r="C194" s="5">
        <f>SUM(C195+C201)</f>
        <v>668927.08</v>
      </c>
      <c r="D194" s="5">
        <f>SUM(D195+D201)</f>
        <v>0</v>
      </c>
      <c r="E194" s="5">
        <f>SUM(E195+E201)</f>
        <v>0</v>
      </c>
      <c r="F194" s="5">
        <f>SUM(F195+F201)</f>
        <v>668927.08</v>
      </c>
      <c r="G194" s="5">
        <f aca="true" t="shared" si="114" ref="G194:N194">SUM(G195+G201)</f>
        <v>2243760.61</v>
      </c>
      <c r="H194" s="5">
        <f t="shared" si="114"/>
        <v>0</v>
      </c>
      <c r="I194" s="5">
        <f t="shared" si="114"/>
        <v>0</v>
      </c>
      <c r="J194" s="5">
        <f t="shared" si="114"/>
        <v>2243760.61</v>
      </c>
      <c r="K194" s="5">
        <f t="shared" si="114"/>
        <v>1574833.53</v>
      </c>
      <c r="L194" s="5">
        <f t="shared" si="114"/>
        <v>0</v>
      </c>
      <c r="M194" s="5">
        <f t="shared" si="114"/>
        <v>0</v>
      </c>
      <c r="N194" s="5">
        <f t="shared" si="114"/>
        <v>1574833.53</v>
      </c>
      <c r="O194" s="6">
        <f t="shared" si="77"/>
        <v>335.42678672838304</v>
      </c>
    </row>
    <row r="195" spans="1:15" s="1" customFormat="1" ht="48" customHeight="1" outlineLevel="2">
      <c r="A195" s="3" t="s">
        <v>220</v>
      </c>
      <c r="B195" s="4" t="s">
        <v>221</v>
      </c>
      <c r="C195" s="5">
        <f aca="true" t="shared" si="115" ref="C195:J195">SUM(C196)</f>
        <v>627828.57</v>
      </c>
      <c r="D195" s="5">
        <f t="shared" si="115"/>
        <v>0</v>
      </c>
      <c r="E195" s="5">
        <f t="shared" si="115"/>
        <v>0</v>
      </c>
      <c r="F195" s="5">
        <f t="shared" si="115"/>
        <v>627828.57</v>
      </c>
      <c r="G195" s="5">
        <f t="shared" si="115"/>
        <v>2171760.61</v>
      </c>
      <c r="H195" s="5">
        <f t="shared" si="115"/>
        <v>0</v>
      </c>
      <c r="I195" s="5">
        <f t="shared" si="115"/>
        <v>0</v>
      </c>
      <c r="J195" s="5">
        <f t="shared" si="115"/>
        <v>2171760.61</v>
      </c>
      <c r="K195" s="5">
        <f>SUM(K196)</f>
        <v>1543932.04</v>
      </c>
      <c r="L195" s="5">
        <f>SUM(L196)</f>
        <v>0</v>
      </c>
      <c r="M195" s="5">
        <f>SUM(M196)</f>
        <v>0</v>
      </c>
      <c r="N195" s="5">
        <f>SUM(N196)</f>
        <v>1543932.04</v>
      </c>
      <c r="O195" s="6">
        <f t="shared" si="77"/>
        <v>345.9161805905074</v>
      </c>
    </row>
    <row r="196" spans="1:15" s="1" customFormat="1" ht="33.75" customHeight="1" outlineLevel="4">
      <c r="A196" s="7" t="s">
        <v>222</v>
      </c>
      <c r="B196" s="8" t="s">
        <v>223</v>
      </c>
      <c r="C196" s="9">
        <f>SUM(C197:C200)</f>
        <v>627828.57</v>
      </c>
      <c r="D196" s="9">
        <f>SUM(D197:D200)</f>
        <v>0</v>
      </c>
      <c r="E196" s="9">
        <f>SUM(E197:E200)</f>
        <v>0</v>
      </c>
      <c r="F196" s="9">
        <f>SUM(F197:F200)</f>
        <v>627828.57</v>
      </c>
      <c r="G196" s="9">
        <f aca="true" t="shared" si="116" ref="G196:N196">SUM(G197:G200)</f>
        <v>2171760.61</v>
      </c>
      <c r="H196" s="9">
        <f t="shared" si="116"/>
        <v>0</v>
      </c>
      <c r="I196" s="9">
        <f t="shared" si="116"/>
        <v>0</v>
      </c>
      <c r="J196" s="9">
        <f t="shared" si="116"/>
        <v>2171760.61</v>
      </c>
      <c r="K196" s="9">
        <f t="shared" si="116"/>
        <v>1543932.04</v>
      </c>
      <c r="L196" s="9">
        <f t="shared" si="116"/>
        <v>0</v>
      </c>
      <c r="M196" s="9">
        <f t="shared" si="116"/>
        <v>0</v>
      </c>
      <c r="N196" s="9">
        <f t="shared" si="116"/>
        <v>1543932.04</v>
      </c>
      <c r="O196" s="10">
        <f t="shared" si="77"/>
        <v>345.9161805905074</v>
      </c>
    </row>
    <row r="197" spans="1:15" s="1" customFormat="1" ht="46.5" customHeight="1" outlineLevel="4">
      <c r="A197" s="7" t="s">
        <v>224</v>
      </c>
      <c r="B197" s="8" t="s">
        <v>225</v>
      </c>
      <c r="C197" s="9">
        <f>SUM(D197:F197)</f>
        <v>126345.91</v>
      </c>
      <c r="D197" s="9"/>
      <c r="E197" s="9"/>
      <c r="F197" s="9">
        <v>126345.91</v>
      </c>
      <c r="G197" s="9">
        <f>SUM(H197:J197)</f>
        <v>109122.73</v>
      </c>
      <c r="H197" s="9"/>
      <c r="I197" s="9"/>
      <c r="J197" s="9">
        <v>109122.73</v>
      </c>
      <c r="K197" s="9">
        <f>SUM(L197:N197)</f>
        <v>-17223.180000000008</v>
      </c>
      <c r="L197" s="9">
        <f aca="true" t="shared" si="117" ref="L197:N200">SUM(H197-D197)</f>
        <v>0</v>
      </c>
      <c r="M197" s="9">
        <f t="shared" si="117"/>
        <v>0</v>
      </c>
      <c r="N197" s="9">
        <f t="shared" si="117"/>
        <v>-17223.180000000008</v>
      </c>
      <c r="O197" s="10">
        <f t="shared" si="77"/>
        <v>86.36823305162787</v>
      </c>
    </row>
    <row r="198" spans="1:15" s="1" customFormat="1" ht="46.5" customHeight="1" outlineLevel="4">
      <c r="A198" s="30" t="s">
        <v>286</v>
      </c>
      <c r="B198" s="31" t="s">
        <v>287</v>
      </c>
      <c r="C198" s="9">
        <f>SUM(D198:F198)</f>
        <v>0</v>
      </c>
      <c r="D198" s="9"/>
      <c r="E198" s="9"/>
      <c r="F198" s="9"/>
      <c r="G198" s="9">
        <f>SUM(H198:J198)</f>
        <v>0</v>
      </c>
      <c r="H198" s="9"/>
      <c r="I198" s="9"/>
      <c r="J198" s="9"/>
      <c r="K198" s="9">
        <f>SUM(L198:N198)</f>
        <v>0</v>
      </c>
      <c r="L198" s="9">
        <f t="shared" si="117"/>
        <v>0</v>
      </c>
      <c r="M198" s="9">
        <f t="shared" si="117"/>
        <v>0</v>
      </c>
      <c r="N198" s="9">
        <f t="shared" si="117"/>
        <v>0</v>
      </c>
      <c r="O198" s="10" t="e">
        <f t="shared" si="77"/>
        <v>#DIV/0!</v>
      </c>
    </row>
    <row r="199" spans="1:15" s="1" customFormat="1" ht="82.5" customHeight="1" outlineLevel="4">
      <c r="A199" s="7" t="s">
        <v>226</v>
      </c>
      <c r="B199" s="11" t="s">
        <v>227</v>
      </c>
      <c r="C199" s="9">
        <f>SUM(D199:F199)</f>
        <v>6500</v>
      </c>
      <c r="D199" s="9"/>
      <c r="E199" s="9"/>
      <c r="F199" s="9">
        <v>6500</v>
      </c>
      <c r="G199" s="9">
        <f>SUM(H199:J199)</f>
        <v>9000</v>
      </c>
      <c r="H199" s="9"/>
      <c r="I199" s="9"/>
      <c r="J199" s="9">
        <v>9000</v>
      </c>
      <c r="K199" s="9">
        <f>SUM(L199:N199)</f>
        <v>2500</v>
      </c>
      <c r="L199" s="9">
        <f>SUM(H199-D199)</f>
        <v>0</v>
      </c>
      <c r="M199" s="9">
        <f>SUM(I199-E199)</f>
        <v>0</v>
      </c>
      <c r="N199" s="9">
        <f>SUM(J199-F199)</f>
        <v>2500</v>
      </c>
      <c r="O199" s="10">
        <f t="shared" si="77"/>
        <v>138.46153846153845</v>
      </c>
    </row>
    <row r="200" spans="1:15" s="1" customFormat="1" ht="46.5" customHeight="1" outlineLevel="6">
      <c r="A200" s="7" t="s">
        <v>228</v>
      </c>
      <c r="B200" s="8" t="s">
        <v>229</v>
      </c>
      <c r="C200" s="9">
        <f>SUM(D200:F200)</f>
        <v>494982.66</v>
      </c>
      <c r="D200" s="9"/>
      <c r="E200" s="9"/>
      <c r="F200" s="9">
        <v>494982.66</v>
      </c>
      <c r="G200" s="9">
        <f>SUM(H200:J200)</f>
        <v>2053637.88</v>
      </c>
      <c r="H200" s="9"/>
      <c r="I200" s="9"/>
      <c r="J200" s="9">
        <v>2053637.88</v>
      </c>
      <c r="K200" s="9">
        <f>SUM(L200:N200)</f>
        <v>1558655.22</v>
      </c>
      <c r="L200" s="9">
        <f t="shared" si="117"/>
        <v>0</v>
      </c>
      <c r="M200" s="9">
        <f t="shared" si="117"/>
        <v>0</v>
      </c>
      <c r="N200" s="9">
        <f t="shared" si="117"/>
        <v>1558655.22</v>
      </c>
      <c r="O200" s="10">
        <f t="shared" si="77"/>
        <v>414.89087314695024</v>
      </c>
    </row>
    <row r="201" spans="1:15" s="1" customFormat="1" ht="46.5" customHeight="1" outlineLevel="6">
      <c r="A201" s="32" t="s">
        <v>288</v>
      </c>
      <c r="B201" s="33" t="s">
        <v>289</v>
      </c>
      <c r="C201" s="5">
        <f aca="true" t="shared" si="118" ref="C201:N201">SUM(C202)</f>
        <v>41098.51</v>
      </c>
      <c r="D201" s="5">
        <f t="shared" si="118"/>
        <v>0</v>
      </c>
      <c r="E201" s="5">
        <f t="shared" si="118"/>
        <v>0</v>
      </c>
      <c r="F201" s="5">
        <f t="shared" si="118"/>
        <v>41098.51</v>
      </c>
      <c r="G201" s="5">
        <f t="shared" si="118"/>
        <v>72000</v>
      </c>
      <c r="H201" s="5">
        <f t="shared" si="118"/>
        <v>0</v>
      </c>
      <c r="I201" s="5">
        <f t="shared" si="118"/>
        <v>0</v>
      </c>
      <c r="J201" s="5">
        <f t="shared" si="118"/>
        <v>72000</v>
      </c>
      <c r="K201" s="5">
        <f t="shared" si="118"/>
        <v>30901.489999999998</v>
      </c>
      <c r="L201" s="5">
        <f t="shared" si="118"/>
        <v>0</v>
      </c>
      <c r="M201" s="5">
        <f t="shared" si="118"/>
        <v>0</v>
      </c>
      <c r="N201" s="5">
        <f t="shared" si="118"/>
        <v>30901.489999999998</v>
      </c>
      <c r="O201" s="10">
        <f t="shared" si="77"/>
        <v>175.18883287982945</v>
      </c>
    </row>
    <row r="202" spans="1:15" s="1" customFormat="1" ht="46.5" customHeight="1" outlineLevel="6">
      <c r="A202" s="32" t="s">
        <v>290</v>
      </c>
      <c r="B202" s="33" t="s">
        <v>291</v>
      </c>
      <c r="C202" s="5">
        <f>SUM(C203:C205)</f>
        <v>41098.51</v>
      </c>
      <c r="D202" s="5">
        <f aca="true" t="shared" si="119" ref="D202:N202">SUM(D203:D205)</f>
        <v>0</v>
      </c>
      <c r="E202" s="5">
        <f t="shared" si="119"/>
        <v>0</v>
      </c>
      <c r="F202" s="5">
        <f t="shared" si="119"/>
        <v>41098.51</v>
      </c>
      <c r="G202" s="5">
        <f t="shared" si="119"/>
        <v>72000</v>
      </c>
      <c r="H202" s="5">
        <f t="shared" si="119"/>
        <v>0</v>
      </c>
      <c r="I202" s="5">
        <f t="shared" si="119"/>
        <v>0</v>
      </c>
      <c r="J202" s="5">
        <f t="shared" si="119"/>
        <v>72000</v>
      </c>
      <c r="K202" s="5">
        <f t="shared" si="119"/>
        <v>30901.489999999998</v>
      </c>
      <c r="L202" s="5">
        <f t="shared" si="119"/>
        <v>0</v>
      </c>
      <c r="M202" s="5">
        <f t="shared" si="119"/>
        <v>0</v>
      </c>
      <c r="N202" s="5">
        <f t="shared" si="119"/>
        <v>30901.489999999998</v>
      </c>
      <c r="O202" s="10">
        <f t="shared" si="77"/>
        <v>175.18883287982945</v>
      </c>
    </row>
    <row r="203" spans="1:15" s="1" customFormat="1" ht="46.5" customHeight="1" outlineLevel="6">
      <c r="A203" s="30" t="s">
        <v>292</v>
      </c>
      <c r="B203" s="31" t="s">
        <v>293</v>
      </c>
      <c r="C203" s="9">
        <f>SUM(D203:F203)</f>
        <v>0</v>
      </c>
      <c r="D203" s="9"/>
      <c r="E203" s="9"/>
      <c r="F203" s="9"/>
      <c r="G203" s="9">
        <f>SUM(H203:J203)</f>
        <v>59000</v>
      </c>
      <c r="H203" s="9"/>
      <c r="I203" s="9"/>
      <c r="J203" s="9">
        <v>59000</v>
      </c>
      <c r="K203" s="9">
        <f>SUM(L203:N203)</f>
        <v>59000</v>
      </c>
      <c r="L203" s="9">
        <f aca="true" t="shared" si="120" ref="L203:N205">SUM(H203-D203)</f>
        <v>0</v>
      </c>
      <c r="M203" s="9">
        <f t="shared" si="120"/>
        <v>0</v>
      </c>
      <c r="N203" s="9">
        <f t="shared" si="120"/>
        <v>59000</v>
      </c>
      <c r="O203" s="10" t="e">
        <f t="shared" si="77"/>
        <v>#DIV/0!</v>
      </c>
    </row>
    <row r="204" spans="1:15" s="1" customFormat="1" ht="46.5" customHeight="1" outlineLevel="6">
      <c r="A204" s="30" t="s">
        <v>312</v>
      </c>
      <c r="B204" s="31" t="s">
        <v>313</v>
      </c>
      <c r="C204" s="9">
        <f>SUM(D204:F204)</f>
        <v>33098.51</v>
      </c>
      <c r="D204" s="9"/>
      <c r="E204" s="9"/>
      <c r="F204" s="9">
        <v>33098.51</v>
      </c>
      <c r="G204" s="9">
        <f>SUM(H204:J204)</f>
        <v>10500</v>
      </c>
      <c r="H204" s="9"/>
      <c r="I204" s="9"/>
      <c r="J204" s="9">
        <v>10500</v>
      </c>
      <c r="K204" s="9">
        <f>SUM(L204:N204)</f>
        <v>-22598.510000000002</v>
      </c>
      <c r="L204" s="9">
        <f t="shared" si="120"/>
        <v>0</v>
      </c>
      <c r="M204" s="9">
        <f t="shared" si="120"/>
        <v>0</v>
      </c>
      <c r="N204" s="9">
        <f t="shared" si="120"/>
        <v>-22598.510000000002</v>
      </c>
      <c r="O204" s="10">
        <f t="shared" si="77"/>
        <v>31.72348241658008</v>
      </c>
    </row>
    <row r="205" spans="1:15" s="1" customFormat="1" ht="46.5" customHeight="1" outlineLevel="6">
      <c r="A205" s="30" t="s">
        <v>314</v>
      </c>
      <c r="B205" s="31" t="s">
        <v>315</v>
      </c>
      <c r="C205" s="9">
        <f>SUM(D205:F205)</f>
        <v>8000</v>
      </c>
      <c r="D205" s="9"/>
      <c r="E205" s="9"/>
      <c r="F205" s="9">
        <v>8000</v>
      </c>
      <c r="G205" s="9">
        <f>SUM(H205:J205)</f>
        <v>2500</v>
      </c>
      <c r="H205" s="9"/>
      <c r="I205" s="9"/>
      <c r="J205" s="9">
        <v>2500</v>
      </c>
      <c r="K205" s="9">
        <f>SUM(L205:N205)</f>
        <v>-5500</v>
      </c>
      <c r="L205" s="9">
        <f t="shared" si="120"/>
        <v>0</v>
      </c>
      <c r="M205" s="9">
        <f t="shared" si="120"/>
        <v>0</v>
      </c>
      <c r="N205" s="9">
        <f t="shared" si="120"/>
        <v>-5500</v>
      </c>
      <c r="O205" s="10">
        <f t="shared" si="77"/>
        <v>31.25</v>
      </c>
    </row>
    <row r="206" spans="1:15" s="1" customFormat="1" ht="120" customHeight="1" outlineLevel="6">
      <c r="A206" s="101" t="s">
        <v>479</v>
      </c>
      <c r="B206" s="33">
        <v>1400000000</v>
      </c>
      <c r="C206" s="5">
        <f>SUM(C207)</f>
        <v>0</v>
      </c>
      <c r="D206" s="5">
        <f aca="true" t="shared" si="121" ref="D206:N207">SUM(D207)</f>
        <v>0</v>
      </c>
      <c r="E206" s="5">
        <f t="shared" si="121"/>
        <v>0</v>
      </c>
      <c r="F206" s="5">
        <f t="shared" si="121"/>
        <v>0</v>
      </c>
      <c r="G206" s="5">
        <f t="shared" si="121"/>
        <v>253980</v>
      </c>
      <c r="H206" s="5">
        <f t="shared" si="121"/>
        <v>0</v>
      </c>
      <c r="I206" s="5">
        <f t="shared" si="121"/>
        <v>0</v>
      </c>
      <c r="J206" s="5">
        <f t="shared" si="121"/>
        <v>253980</v>
      </c>
      <c r="K206" s="5">
        <f t="shared" si="121"/>
        <v>253980</v>
      </c>
      <c r="L206" s="5">
        <f t="shared" si="121"/>
        <v>0</v>
      </c>
      <c r="M206" s="5">
        <f t="shared" si="121"/>
        <v>0</v>
      </c>
      <c r="N206" s="5">
        <f t="shared" si="121"/>
        <v>253980</v>
      </c>
      <c r="O206" s="6" t="e">
        <f t="shared" si="77"/>
        <v>#DIV/0!</v>
      </c>
    </row>
    <row r="207" spans="1:15" s="1" customFormat="1" ht="52.5" customHeight="1" outlineLevel="6">
      <c r="A207" s="101" t="s">
        <v>480</v>
      </c>
      <c r="B207" s="33">
        <v>1410000000</v>
      </c>
      <c r="C207" s="5">
        <f>SUM(C208)</f>
        <v>0</v>
      </c>
      <c r="D207" s="5">
        <f t="shared" si="121"/>
        <v>0</v>
      </c>
      <c r="E207" s="5">
        <f t="shared" si="121"/>
        <v>0</v>
      </c>
      <c r="F207" s="5">
        <f t="shared" si="121"/>
        <v>0</v>
      </c>
      <c r="G207" s="5">
        <f t="shared" si="121"/>
        <v>253980</v>
      </c>
      <c r="H207" s="5">
        <f t="shared" si="121"/>
        <v>0</v>
      </c>
      <c r="I207" s="5">
        <f t="shared" si="121"/>
        <v>0</v>
      </c>
      <c r="J207" s="5">
        <f t="shared" si="121"/>
        <v>253980</v>
      </c>
      <c r="K207" s="5">
        <f t="shared" si="121"/>
        <v>253980</v>
      </c>
      <c r="L207" s="5">
        <f t="shared" si="121"/>
        <v>0</v>
      </c>
      <c r="M207" s="5">
        <f t="shared" si="121"/>
        <v>0</v>
      </c>
      <c r="N207" s="5">
        <f t="shared" si="121"/>
        <v>253980</v>
      </c>
      <c r="O207" s="6" t="e">
        <f t="shared" si="77"/>
        <v>#DIV/0!</v>
      </c>
    </row>
    <row r="208" spans="1:15" s="1" customFormat="1" ht="78.75" outlineLevel="6">
      <c r="A208" s="101" t="s">
        <v>481</v>
      </c>
      <c r="B208" s="33">
        <v>1410100000</v>
      </c>
      <c r="C208" s="5">
        <f>SUM(C209:C209)</f>
        <v>0</v>
      </c>
      <c r="D208" s="5">
        <f>SUM(D209:D209)</f>
        <v>0</v>
      </c>
      <c r="E208" s="5">
        <f>SUM(E209:E209)</f>
        <v>0</v>
      </c>
      <c r="F208" s="5">
        <f>SUM(F209:F209)</f>
        <v>0</v>
      </c>
      <c r="G208" s="5">
        <f>SUM(G209:G209)</f>
        <v>253980</v>
      </c>
      <c r="H208" s="5">
        <f>SUM(H209:H209)</f>
        <v>0</v>
      </c>
      <c r="I208" s="5">
        <f>SUM(I209:I209)</f>
        <v>0</v>
      </c>
      <c r="J208" s="5">
        <f>SUM(J209:J209)</f>
        <v>253980</v>
      </c>
      <c r="K208" s="5">
        <f>SUM(K209:K209)</f>
        <v>253980</v>
      </c>
      <c r="L208" s="5">
        <f>SUM(L209:L209)</f>
        <v>0</v>
      </c>
      <c r="M208" s="5">
        <f>SUM(M209:M209)</f>
        <v>0</v>
      </c>
      <c r="N208" s="5">
        <f>SUM(N209:N209)</f>
        <v>253980</v>
      </c>
      <c r="O208" s="6" t="e">
        <f t="shared" si="77"/>
        <v>#DIV/0!</v>
      </c>
    </row>
    <row r="209" spans="1:15" s="1" customFormat="1" ht="78.75" outlineLevel="6">
      <c r="A209" s="102" t="s">
        <v>482</v>
      </c>
      <c r="B209" s="31">
        <v>1410102101</v>
      </c>
      <c r="C209" s="9">
        <f>SUM(D209:F209)</f>
        <v>0</v>
      </c>
      <c r="D209" s="9"/>
      <c r="E209" s="9"/>
      <c r="F209" s="9"/>
      <c r="G209" s="9">
        <f>SUM(H209:J209)</f>
        <v>253980</v>
      </c>
      <c r="H209" s="9"/>
      <c r="I209" s="9"/>
      <c r="J209" s="9">
        <v>253980</v>
      </c>
      <c r="K209" s="9">
        <f>SUM(L209:N209)</f>
        <v>253980</v>
      </c>
      <c r="L209" s="9">
        <f>SUM(H209-D209)</f>
        <v>0</v>
      </c>
      <c r="M209" s="9">
        <f>SUM(I209-E209)</f>
        <v>0</v>
      </c>
      <c r="N209" s="9">
        <f>SUM(J209-F209)</f>
        <v>253980</v>
      </c>
      <c r="O209" s="10" t="e">
        <f>SUM(G209/C209)*100</f>
        <v>#DIV/0!</v>
      </c>
    </row>
    <row r="210" spans="1:15" s="1" customFormat="1" ht="60.75" customHeight="1" outlineLevel="1">
      <c r="A210" s="3" t="s">
        <v>230</v>
      </c>
      <c r="B210" s="4" t="s">
        <v>231</v>
      </c>
      <c r="C210" s="5">
        <f>SUM(C211)</f>
        <v>0</v>
      </c>
      <c r="D210" s="5">
        <f aca="true" t="shared" si="122" ref="D210:N211">SUM(D211)</f>
        <v>0</v>
      </c>
      <c r="E210" s="5">
        <f t="shared" si="122"/>
        <v>0</v>
      </c>
      <c r="F210" s="5">
        <f t="shared" si="122"/>
        <v>0</v>
      </c>
      <c r="G210" s="5">
        <f>SUM(G211)</f>
        <v>61858</v>
      </c>
      <c r="H210" s="5">
        <f t="shared" si="122"/>
        <v>0</v>
      </c>
      <c r="I210" s="5">
        <f t="shared" si="122"/>
        <v>0</v>
      </c>
      <c r="J210" s="5">
        <f t="shared" si="122"/>
        <v>61858</v>
      </c>
      <c r="K210" s="5">
        <f>SUM(K211)</f>
        <v>61858</v>
      </c>
      <c r="L210" s="5">
        <f t="shared" si="122"/>
        <v>0</v>
      </c>
      <c r="M210" s="5">
        <f t="shared" si="122"/>
        <v>0</v>
      </c>
      <c r="N210" s="5">
        <f t="shared" si="122"/>
        <v>61858</v>
      </c>
      <c r="O210" s="10" t="e">
        <f t="shared" si="77"/>
        <v>#DIV/0!</v>
      </c>
    </row>
    <row r="211" spans="1:15" s="1" customFormat="1" ht="48" customHeight="1" outlineLevel="2">
      <c r="A211" s="3" t="s">
        <v>232</v>
      </c>
      <c r="B211" s="4" t="s">
        <v>233</v>
      </c>
      <c r="C211" s="5">
        <f>SUM(C212)</f>
        <v>0</v>
      </c>
      <c r="D211" s="5">
        <f t="shared" si="122"/>
        <v>0</v>
      </c>
      <c r="E211" s="5">
        <f t="shared" si="122"/>
        <v>0</v>
      </c>
      <c r="F211" s="5">
        <f t="shared" si="122"/>
        <v>0</v>
      </c>
      <c r="G211" s="5">
        <f>SUM(G212)</f>
        <v>61858</v>
      </c>
      <c r="H211" s="5">
        <f t="shared" si="122"/>
        <v>0</v>
      </c>
      <c r="I211" s="5">
        <f t="shared" si="122"/>
        <v>0</v>
      </c>
      <c r="J211" s="5">
        <f t="shared" si="122"/>
        <v>61858</v>
      </c>
      <c r="K211" s="5">
        <f>SUM(K212)</f>
        <v>61858</v>
      </c>
      <c r="L211" s="5">
        <f t="shared" si="122"/>
        <v>0</v>
      </c>
      <c r="M211" s="5">
        <f t="shared" si="122"/>
        <v>0</v>
      </c>
      <c r="N211" s="5">
        <f t="shared" si="122"/>
        <v>61858</v>
      </c>
      <c r="O211" s="10" t="e">
        <f t="shared" si="77"/>
        <v>#DIV/0!</v>
      </c>
    </row>
    <row r="212" spans="1:15" s="1" customFormat="1" ht="99.75" customHeight="1" outlineLevel="4">
      <c r="A212" s="7" t="s">
        <v>234</v>
      </c>
      <c r="B212" s="8" t="s">
        <v>235</v>
      </c>
      <c r="C212" s="9">
        <f aca="true" t="shared" si="123" ref="C212:J212">SUM(C213:C213)</f>
        <v>0</v>
      </c>
      <c r="D212" s="9">
        <f t="shared" si="123"/>
        <v>0</v>
      </c>
      <c r="E212" s="9">
        <f t="shared" si="123"/>
        <v>0</v>
      </c>
      <c r="F212" s="9">
        <f t="shared" si="123"/>
        <v>0</v>
      </c>
      <c r="G212" s="9">
        <f t="shared" si="123"/>
        <v>61858</v>
      </c>
      <c r="H212" s="9">
        <f t="shared" si="123"/>
        <v>0</v>
      </c>
      <c r="I212" s="9">
        <f t="shared" si="123"/>
        <v>0</v>
      </c>
      <c r="J212" s="9">
        <f t="shared" si="123"/>
        <v>61858</v>
      </c>
      <c r="K212" s="9">
        <f>SUM(K213:K213)</f>
        <v>61858</v>
      </c>
      <c r="L212" s="9">
        <f>SUM(L213:L213)</f>
        <v>0</v>
      </c>
      <c r="M212" s="9">
        <f>SUM(M213:M213)</f>
        <v>0</v>
      </c>
      <c r="N212" s="9">
        <f>SUM(N213:N213)</f>
        <v>61858</v>
      </c>
      <c r="O212" s="10" t="e">
        <f t="shared" si="77"/>
        <v>#DIV/0!</v>
      </c>
    </row>
    <row r="213" spans="1:15" s="1" customFormat="1" ht="31.5" outlineLevel="5">
      <c r="A213" s="30" t="s">
        <v>348</v>
      </c>
      <c r="B213" s="8" t="s">
        <v>347</v>
      </c>
      <c r="C213" s="9">
        <f>SUM(D213:F213)</f>
        <v>0</v>
      </c>
      <c r="D213" s="9"/>
      <c r="E213" s="9"/>
      <c r="F213" s="9"/>
      <c r="G213" s="9">
        <f>SUM(H213:J213)</f>
        <v>61858</v>
      </c>
      <c r="H213" s="9"/>
      <c r="I213" s="9"/>
      <c r="J213" s="9">
        <v>61858</v>
      </c>
      <c r="K213" s="9">
        <f>SUM(L213:N213)</f>
        <v>61858</v>
      </c>
      <c r="L213" s="9">
        <f>SUM(H213-D213)</f>
        <v>0</v>
      </c>
      <c r="M213" s="9">
        <f>SUM(I213-E213)</f>
        <v>0</v>
      </c>
      <c r="N213" s="9">
        <f>SUM(J213-F213)</f>
        <v>61858</v>
      </c>
      <c r="O213" s="10" t="e">
        <f t="shared" si="77"/>
        <v>#DIV/0!</v>
      </c>
    </row>
    <row r="214" spans="1:15" s="1" customFormat="1" ht="64.5" customHeight="1" outlineLevel="5">
      <c r="A214" s="3" t="s">
        <v>236</v>
      </c>
      <c r="B214" s="4" t="s">
        <v>237</v>
      </c>
      <c r="C214" s="5">
        <f aca="true" t="shared" si="124" ref="C214:N214">SUM(C215)</f>
        <v>403750</v>
      </c>
      <c r="D214" s="5">
        <f t="shared" si="124"/>
        <v>0</v>
      </c>
      <c r="E214" s="5">
        <f t="shared" si="124"/>
        <v>0</v>
      </c>
      <c r="F214" s="5">
        <f t="shared" si="124"/>
        <v>403750</v>
      </c>
      <c r="G214" s="5">
        <f t="shared" si="124"/>
        <v>693675</v>
      </c>
      <c r="H214" s="5">
        <f t="shared" si="124"/>
        <v>0</v>
      </c>
      <c r="I214" s="5">
        <f t="shared" si="124"/>
        <v>0</v>
      </c>
      <c r="J214" s="5">
        <f t="shared" si="124"/>
        <v>693675</v>
      </c>
      <c r="K214" s="5">
        <f t="shared" si="124"/>
        <v>289925</v>
      </c>
      <c r="L214" s="5">
        <f t="shared" si="124"/>
        <v>0</v>
      </c>
      <c r="M214" s="5">
        <f t="shared" si="124"/>
        <v>0</v>
      </c>
      <c r="N214" s="5">
        <f t="shared" si="124"/>
        <v>289925</v>
      </c>
      <c r="O214" s="6">
        <f t="shared" si="77"/>
        <v>171.80804953560371</v>
      </c>
    </row>
    <row r="215" spans="1:15" s="1" customFormat="1" ht="44.25" customHeight="1" outlineLevel="5">
      <c r="A215" s="3" t="s">
        <v>238</v>
      </c>
      <c r="B215" s="4" t="s">
        <v>239</v>
      </c>
      <c r="C215" s="5">
        <f aca="true" t="shared" si="125" ref="C215:N215">SUM(C216)</f>
        <v>403750</v>
      </c>
      <c r="D215" s="5">
        <f t="shared" si="125"/>
        <v>0</v>
      </c>
      <c r="E215" s="5">
        <f t="shared" si="125"/>
        <v>0</v>
      </c>
      <c r="F215" s="5">
        <f t="shared" si="125"/>
        <v>403750</v>
      </c>
      <c r="G215" s="5">
        <f t="shared" si="125"/>
        <v>693675</v>
      </c>
      <c r="H215" s="5">
        <f t="shared" si="125"/>
        <v>0</v>
      </c>
      <c r="I215" s="5">
        <f t="shared" si="125"/>
        <v>0</v>
      </c>
      <c r="J215" s="5">
        <f t="shared" si="125"/>
        <v>693675</v>
      </c>
      <c r="K215" s="5">
        <f t="shared" si="125"/>
        <v>289925</v>
      </c>
      <c r="L215" s="5">
        <f t="shared" si="125"/>
        <v>0</v>
      </c>
      <c r="M215" s="5">
        <f t="shared" si="125"/>
        <v>0</v>
      </c>
      <c r="N215" s="5">
        <f t="shared" si="125"/>
        <v>289925</v>
      </c>
      <c r="O215" s="6">
        <f t="shared" si="77"/>
        <v>171.80804953560371</v>
      </c>
    </row>
    <row r="216" spans="1:15" s="1" customFormat="1" ht="31.5" customHeight="1" outlineLevel="5">
      <c r="A216" s="7" t="s">
        <v>240</v>
      </c>
      <c r="B216" s="8" t="s">
        <v>241</v>
      </c>
      <c r="C216" s="9">
        <f>SUM(C217:C219)</f>
        <v>403750</v>
      </c>
      <c r="D216" s="9">
        <f aca="true" t="shared" si="126" ref="D216:N216">SUM(D217:D219)</f>
        <v>0</v>
      </c>
      <c r="E216" s="9">
        <f t="shared" si="126"/>
        <v>0</v>
      </c>
      <c r="F216" s="9">
        <f t="shared" si="126"/>
        <v>403750</v>
      </c>
      <c r="G216" s="9">
        <f t="shared" si="126"/>
        <v>693675</v>
      </c>
      <c r="H216" s="9">
        <f t="shared" si="126"/>
        <v>0</v>
      </c>
      <c r="I216" s="9">
        <f t="shared" si="126"/>
        <v>0</v>
      </c>
      <c r="J216" s="9">
        <f t="shared" si="126"/>
        <v>693675</v>
      </c>
      <c r="K216" s="9">
        <f t="shared" si="126"/>
        <v>289925</v>
      </c>
      <c r="L216" s="9">
        <f t="shared" si="126"/>
        <v>0</v>
      </c>
      <c r="M216" s="9">
        <f t="shared" si="126"/>
        <v>0</v>
      </c>
      <c r="N216" s="9">
        <f t="shared" si="126"/>
        <v>289925</v>
      </c>
      <c r="O216" s="10">
        <f t="shared" si="77"/>
        <v>171.80804953560371</v>
      </c>
    </row>
    <row r="217" spans="1:15" s="1" customFormat="1" ht="31.5" customHeight="1" outlineLevel="5">
      <c r="A217" s="62" t="s">
        <v>442</v>
      </c>
      <c r="B217" s="63" t="s">
        <v>443</v>
      </c>
      <c r="C217" s="9">
        <f>SUM(D217:F217)</f>
        <v>0</v>
      </c>
      <c r="D217" s="9"/>
      <c r="E217" s="9"/>
      <c r="F217" s="9"/>
      <c r="G217" s="9">
        <f>SUM(H217:J217)</f>
        <v>112500</v>
      </c>
      <c r="H217" s="9"/>
      <c r="I217" s="9"/>
      <c r="J217" s="9">
        <v>112500</v>
      </c>
      <c r="K217" s="9">
        <f>SUM(L217:N217)</f>
        <v>112500</v>
      </c>
      <c r="L217" s="9">
        <f>SUM(H217-D217)</f>
        <v>0</v>
      </c>
      <c r="M217" s="9">
        <f>SUM(I217-E217)</f>
        <v>0</v>
      </c>
      <c r="N217" s="9">
        <f>SUM(J217-F217)</f>
        <v>112500</v>
      </c>
      <c r="O217" s="10" t="e">
        <f>SUM(G217/C217)*100</f>
        <v>#DIV/0!</v>
      </c>
    </row>
    <row r="218" spans="1:15" s="1" customFormat="1" ht="31.5" customHeight="1" outlineLevel="5">
      <c r="A218" s="7" t="s">
        <v>242</v>
      </c>
      <c r="B218" s="11" t="s">
        <v>243</v>
      </c>
      <c r="C218" s="9">
        <f>SUM(D218:F218)</f>
        <v>0</v>
      </c>
      <c r="D218" s="9"/>
      <c r="E218" s="9"/>
      <c r="F218" s="9"/>
      <c r="G218" s="9">
        <f>SUM(H218:J218)</f>
        <v>2790</v>
      </c>
      <c r="H218" s="9"/>
      <c r="I218" s="9"/>
      <c r="J218" s="9">
        <v>2790</v>
      </c>
      <c r="K218" s="9">
        <f>SUM(L218:N218)</f>
        <v>2790</v>
      </c>
      <c r="L218" s="9">
        <f aca="true" t="shared" si="127" ref="L218:N219">SUM(H218-D218)</f>
        <v>0</v>
      </c>
      <c r="M218" s="9">
        <f t="shared" si="127"/>
        <v>0</v>
      </c>
      <c r="N218" s="9">
        <f t="shared" si="127"/>
        <v>2790</v>
      </c>
      <c r="O218" s="10" t="e">
        <f t="shared" si="77"/>
        <v>#DIV/0!</v>
      </c>
    </row>
    <row r="219" spans="1:15" s="1" customFormat="1" ht="33.75" customHeight="1" outlineLevel="5">
      <c r="A219" s="7" t="s">
        <v>244</v>
      </c>
      <c r="B219" s="11" t="s">
        <v>245</v>
      </c>
      <c r="C219" s="9">
        <f>SUM(D219:F219)</f>
        <v>403750</v>
      </c>
      <c r="D219" s="9"/>
      <c r="E219" s="9"/>
      <c r="F219" s="9">
        <v>403750</v>
      </c>
      <c r="G219" s="9">
        <f>SUM(H219:J219)</f>
        <v>578385</v>
      </c>
      <c r="H219" s="9"/>
      <c r="I219" s="9"/>
      <c r="J219" s="9">
        <v>578385</v>
      </c>
      <c r="K219" s="9">
        <f>SUM(L219:N219)</f>
        <v>174635</v>
      </c>
      <c r="L219" s="9">
        <f t="shared" si="127"/>
        <v>0</v>
      </c>
      <c r="M219" s="9">
        <f t="shared" si="127"/>
        <v>0</v>
      </c>
      <c r="N219" s="9">
        <f t="shared" si="127"/>
        <v>174635</v>
      </c>
      <c r="O219" s="10">
        <f t="shared" si="77"/>
        <v>143.2532507739938</v>
      </c>
    </row>
    <row r="220" spans="1:15" s="1" customFormat="1" ht="33.75" customHeight="1" outlineLevel="5">
      <c r="A220" s="35" t="s">
        <v>294</v>
      </c>
      <c r="B220" s="36" t="s">
        <v>295</v>
      </c>
      <c r="C220" s="5">
        <f>SUM(C222+C225)</f>
        <v>0</v>
      </c>
      <c r="D220" s="5">
        <f aca="true" t="shared" si="128" ref="D220:N220">SUM(D222+D225)</f>
        <v>0</v>
      </c>
      <c r="E220" s="5">
        <f t="shared" si="128"/>
        <v>0</v>
      </c>
      <c r="F220" s="5">
        <f t="shared" si="128"/>
        <v>0</v>
      </c>
      <c r="G220" s="5">
        <f t="shared" si="128"/>
        <v>2049450.48</v>
      </c>
      <c r="H220" s="5">
        <f t="shared" si="128"/>
        <v>1604763.9</v>
      </c>
      <c r="I220" s="5">
        <f t="shared" si="128"/>
        <v>139901.58</v>
      </c>
      <c r="J220" s="5">
        <f t="shared" si="128"/>
        <v>304785</v>
      </c>
      <c r="K220" s="5">
        <f t="shared" si="128"/>
        <v>2049450.48</v>
      </c>
      <c r="L220" s="5">
        <f t="shared" si="128"/>
        <v>1604763.9</v>
      </c>
      <c r="M220" s="5">
        <f t="shared" si="128"/>
        <v>139901.58</v>
      </c>
      <c r="N220" s="5">
        <f t="shared" si="128"/>
        <v>304785</v>
      </c>
      <c r="O220" s="6" t="e">
        <f t="shared" si="77"/>
        <v>#DIV/0!</v>
      </c>
    </row>
    <row r="221" spans="1:15" s="1" customFormat="1" ht="47.25" outlineLevel="5">
      <c r="A221" s="32" t="s">
        <v>378</v>
      </c>
      <c r="B221" s="33" t="s">
        <v>379</v>
      </c>
      <c r="C221" s="5">
        <f>SUM(C222)</f>
        <v>0</v>
      </c>
      <c r="D221" s="5">
        <f aca="true" t="shared" si="129" ref="D221:N221">SUM(D222)</f>
        <v>0</v>
      </c>
      <c r="E221" s="5">
        <f t="shared" si="129"/>
        <v>0</v>
      </c>
      <c r="F221" s="5">
        <f t="shared" si="129"/>
        <v>0</v>
      </c>
      <c r="G221" s="5">
        <f t="shared" si="129"/>
        <v>2049450.48</v>
      </c>
      <c r="H221" s="5">
        <f t="shared" si="129"/>
        <v>1604763.9</v>
      </c>
      <c r="I221" s="5">
        <f t="shared" si="129"/>
        <v>139901.58</v>
      </c>
      <c r="J221" s="5">
        <f t="shared" si="129"/>
        <v>304785</v>
      </c>
      <c r="K221" s="5">
        <f t="shared" si="129"/>
        <v>2049450.48</v>
      </c>
      <c r="L221" s="5">
        <f t="shared" si="129"/>
        <v>1604763.9</v>
      </c>
      <c r="M221" s="5">
        <f t="shared" si="129"/>
        <v>139901.58</v>
      </c>
      <c r="N221" s="5">
        <f t="shared" si="129"/>
        <v>304785</v>
      </c>
      <c r="O221" s="6" t="e">
        <f t="shared" si="77"/>
        <v>#DIV/0!</v>
      </c>
    </row>
    <row r="222" spans="1:15" s="1" customFormat="1" ht="63" outlineLevel="5">
      <c r="A222" s="52" t="s">
        <v>380</v>
      </c>
      <c r="B222" s="53" t="s">
        <v>381</v>
      </c>
      <c r="C222" s="5">
        <f>SUM(C223:C224)</f>
        <v>0</v>
      </c>
      <c r="D222" s="5">
        <f aca="true" t="shared" si="130" ref="D222:N222">SUM(D223:D224)</f>
        <v>0</v>
      </c>
      <c r="E222" s="5">
        <f t="shared" si="130"/>
        <v>0</v>
      </c>
      <c r="F222" s="5">
        <f t="shared" si="130"/>
        <v>0</v>
      </c>
      <c r="G222" s="5">
        <f t="shared" si="130"/>
        <v>2049450.48</v>
      </c>
      <c r="H222" s="5">
        <f t="shared" si="130"/>
        <v>1604763.9</v>
      </c>
      <c r="I222" s="5">
        <f t="shared" si="130"/>
        <v>139901.58</v>
      </c>
      <c r="J222" s="5">
        <f t="shared" si="130"/>
        <v>304785</v>
      </c>
      <c r="K222" s="5">
        <f t="shared" si="130"/>
        <v>2049450.48</v>
      </c>
      <c r="L222" s="5">
        <f t="shared" si="130"/>
        <v>1604763.9</v>
      </c>
      <c r="M222" s="5">
        <f t="shared" si="130"/>
        <v>139901.58</v>
      </c>
      <c r="N222" s="5">
        <f t="shared" si="130"/>
        <v>304785</v>
      </c>
      <c r="O222" s="6" t="e">
        <f t="shared" si="77"/>
        <v>#DIV/0!</v>
      </c>
    </row>
    <row r="223" spans="1:15" s="1" customFormat="1" ht="78.75" outlineLevel="5">
      <c r="A223" s="71" t="s">
        <v>458</v>
      </c>
      <c r="B223" s="72">
        <v>1710104005</v>
      </c>
      <c r="C223" s="9">
        <f>SUM(D223:F223)</f>
        <v>0</v>
      </c>
      <c r="D223" s="5"/>
      <c r="E223" s="5"/>
      <c r="F223" s="70"/>
      <c r="G223" s="9">
        <f>SUM(H223:J223)</f>
        <v>304785</v>
      </c>
      <c r="H223" s="5"/>
      <c r="I223" s="5"/>
      <c r="J223" s="9">
        <v>304785</v>
      </c>
      <c r="K223" s="9">
        <f>SUM(L223:N223)</f>
        <v>304785</v>
      </c>
      <c r="L223" s="9">
        <f aca="true" t="shared" si="131" ref="L223:N224">SUM(H223-D223)</f>
        <v>0</v>
      </c>
      <c r="M223" s="9">
        <f t="shared" si="131"/>
        <v>0</v>
      </c>
      <c r="N223" s="9">
        <f t="shared" si="131"/>
        <v>304785</v>
      </c>
      <c r="O223" s="6" t="e">
        <f>SUM(G223/C223)*100</f>
        <v>#DIV/0!</v>
      </c>
    </row>
    <row r="224" spans="1:15" s="1" customFormat="1" ht="78.75" outlineLevel="5">
      <c r="A224" s="50" t="s">
        <v>382</v>
      </c>
      <c r="B224" s="54" t="s">
        <v>383</v>
      </c>
      <c r="C224" s="9">
        <f>SUM(D224:F224)</f>
        <v>0</v>
      </c>
      <c r="D224" s="9"/>
      <c r="E224" s="9"/>
      <c r="F224" s="44"/>
      <c r="G224" s="9">
        <f>SUM(H224:J224)</f>
        <v>1744665.48</v>
      </c>
      <c r="H224" s="9">
        <v>1604763.9</v>
      </c>
      <c r="I224" s="9">
        <v>139901.58</v>
      </c>
      <c r="J224" s="9"/>
      <c r="K224" s="9">
        <f>SUM(L224:N224)</f>
        <v>1744665.48</v>
      </c>
      <c r="L224" s="9">
        <f t="shared" si="131"/>
        <v>1604763.9</v>
      </c>
      <c r="M224" s="9">
        <f t="shared" si="131"/>
        <v>139901.58</v>
      </c>
      <c r="N224" s="9">
        <f t="shared" si="131"/>
        <v>0</v>
      </c>
      <c r="O224" s="6" t="e">
        <f t="shared" si="77"/>
        <v>#DIV/0!</v>
      </c>
    </row>
    <row r="225" spans="1:15" s="1" customFormat="1" ht="33.75" customHeight="1" outlineLevel="5">
      <c r="A225" s="37" t="s">
        <v>296</v>
      </c>
      <c r="B225" s="38" t="s">
        <v>297</v>
      </c>
      <c r="C225" s="5">
        <f aca="true" t="shared" si="132" ref="C225:N225">SUM(C226)</f>
        <v>0</v>
      </c>
      <c r="D225" s="5">
        <f t="shared" si="132"/>
        <v>0</v>
      </c>
      <c r="E225" s="5">
        <f t="shared" si="132"/>
        <v>0</v>
      </c>
      <c r="F225" s="5">
        <f t="shared" si="132"/>
        <v>0</v>
      </c>
      <c r="G225" s="5">
        <f t="shared" si="132"/>
        <v>0</v>
      </c>
      <c r="H225" s="5">
        <f t="shared" si="132"/>
        <v>0</v>
      </c>
      <c r="I225" s="5">
        <f t="shared" si="132"/>
        <v>0</v>
      </c>
      <c r="J225" s="5">
        <f t="shared" si="132"/>
        <v>0</v>
      </c>
      <c r="K225" s="5">
        <f t="shared" si="132"/>
        <v>0</v>
      </c>
      <c r="L225" s="5">
        <f t="shared" si="132"/>
        <v>0</v>
      </c>
      <c r="M225" s="5">
        <f t="shared" si="132"/>
        <v>0</v>
      </c>
      <c r="N225" s="5">
        <f t="shared" si="132"/>
        <v>0</v>
      </c>
      <c r="O225" s="6" t="e">
        <f t="shared" si="77"/>
        <v>#DIV/0!</v>
      </c>
    </row>
    <row r="226" spans="1:15" s="1" customFormat="1" ht="33.75" customHeight="1" outlineLevel="5">
      <c r="A226" s="37" t="s">
        <v>298</v>
      </c>
      <c r="B226" s="38" t="s">
        <v>299</v>
      </c>
      <c r="C226" s="5">
        <f>SUM(C227:C228)</f>
        <v>0</v>
      </c>
      <c r="D226" s="5">
        <f aca="true" t="shared" si="133" ref="D226:N226">SUM(D227:D228)</f>
        <v>0</v>
      </c>
      <c r="E226" s="5">
        <f t="shared" si="133"/>
        <v>0</v>
      </c>
      <c r="F226" s="5">
        <f t="shared" si="133"/>
        <v>0</v>
      </c>
      <c r="G226" s="5">
        <f t="shared" si="133"/>
        <v>0</v>
      </c>
      <c r="H226" s="5">
        <f t="shared" si="133"/>
        <v>0</v>
      </c>
      <c r="I226" s="5">
        <f t="shared" si="133"/>
        <v>0</v>
      </c>
      <c r="J226" s="5">
        <f t="shared" si="133"/>
        <v>0</v>
      </c>
      <c r="K226" s="5">
        <f t="shared" si="133"/>
        <v>0</v>
      </c>
      <c r="L226" s="5">
        <f t="shared" si="133"/>
        <v>0</v>
      </c>
      <c r="M226" s="5">
        <f t="shared" si="133"/>
        <v>0</v>
      </c>
      <c r="N226" s="5">
        <f t="shared" si="133"/>
        <v>0</v>
      </c>
      <c r="O226" s="6" t="e">
        <f t="shared" si="77"/>
        <v>#DIV/0!</v>
      </c>
    </row>
    <row r="227" spans="1:15" s="1" customFormat="1" ht="33.75" customHeight="1" outlineLevel="5">
      <c r="A227" s="45" t="s">
        <v>300</v>
      </c>
      <c r="B227" s="46" t="s">
        <v>301</v>
      </c>
      <c r="C227" s="9">
        <f>SUM(D227:F227)</f>
        <v>0</v>
      </c>
      <c r="D227" s="9"/>
      <c r="E227" s="9"/>
      <c r="F227" s="9"/>
      <c r="G227" s="9">
        <f>SUM(H227:J227)</f>
        <v>0</v>
      </c>
      <c r="H227" s="9"/>
      <c r="I227" s="9"/>
      <c r="J227" s="9"/>
      <c r="K227" s="9">
        <f>SUM(L227:N227)</f>
        <v>0</v>
      </c>
      <c r="L227" s="9">
        <f aca="true" t="shared" si="134" ref="L227:N228">SUM(H227-D227)</f>
        <v>0</v>
      </c>
      <c r="M227" s="9">
        <f t="shared" si="134"/>
        <v>0</v>
      </c>
      <c r="N227" s="9">
        <f t="shared" si="134"/>
        <v>0</v>
      </c>
      <c r="O227" s="10" t="e">
        <f t="shared" si="77"/>
        <v>#DIV/0!</v>
      </c>
    </row>
    <row r="228" spans="1:15" s="1" customFormat="1" ht="204.75" outlineLevel="5">
      <c r="A228" s="39" t="s">
        <v>370</v>
      </c>
      <c r="B228" s="47" t="s">
        <v>369</v>
      </c>
      <c r="C228" s="9">
        <f>SUM(D228:F228)</f>
        <v>0</v>
      </c>
      <c r="D228" s="9"/>
      <c r="E228" s="9"/>
      <c r="F228" s="9"/>
      <c r="G228" s="9">
        <f>SUM(H228:J228)</f>
        <v>0</v>
      </c>
      <c r="H228" s="9"/>
      <c r="I228" s="9"/>
      <c r="J228" s="9"/>
      <c r="K228" s="9">
        <f>SUM(L228:N228)</f>
        <v>0</v>
      </c>
      <c r="L228" s="9">
        <f t="shared" si="134"/>
        <v>0</v>
      </c>
      <c r="M228" s="9">
        <f t="shared" si="134"/>
        <v>0</v>
      </c>
      <c r="N228" s="9">
        <f t="shared" si="134"/>
        <v>0</v>
      </c>
      <c r="O228" s="10" t="e">
        <f>SUM(G228/C228)*100</f>
        <v>#DIV/0!</v>
      </c>
    </row>
    <row r="229" spans="1:15" s="1" customFormat="1" ht="22.5" customHeight="1" outlineLevel="5">
      <c r="A229" s="95" t="s">
        <v>246</v>
      </c>
      <c r="B229" s="96"/>
      <c r="C229" s="20">
        <f>SUM(C8+C70+C104+C111+C128+C135+C159+C163+C194+C210+C214+C220+C85+C90+C152+C206)</f>
        <v>134865146.4</v>
      </c>
      <c r="D229" s="20">
        <f>SUM(D8+D70+D104+D111+D128+D135+D159+D163+D194+D210+D214+D220+D85+D90+D152+D206)</f>
        <v>7089582.37</v>
      </c>
      <c r="E229" s="20">
        <f>SUM(E8+E70+E104+E111+E128+E135+E159+E163+E194+E210+E214+E220+E85+E90+E152+E206)</f>
        <v>55463653.17</v>
      </c>
      <c r="F229" s="20">
        <f>SUM(F8+F70+F104+F111+F128+F135+F159+F163+F194+F210+F214+F220+F85+F90+F152+F206)</f>
        <v>72311910.86</v>
      </c>
      <c r="G229" s="20">
        <f>SUM(G8+G70+G104+G111+G128+G135+G159+G163+G194+G210+G214+G220+G85+G90+G152+G206)</f>
        <v>165256008.34</v>
      </c>
      <c r="H229" s="20">
        <f aca="true" t="shared" si="135" ref="H229:N229">SUM(H8+H70+H104+H111+H128+H135+H159+H163+H194+H210+H214+H220+H85+H90+H152+H206)</f>
        <v>7895098.779999999</v>
      </c>
      <c r="I229" s="20">
        <f t="shared" si="135"/>
        <v>61445674.68</v>
      </c>
      <c r="J229" s="20">
        <f t="shared" si="135"/>
        <v>95915234.88</v>
      </c>
      <c r="K229" s="20">
        <f t="shared" si="135"/>
        <v>30390861.94000001</v>
      </c>
      <c r="L229" s="20">
        <f t="shared" si="135"/>
        <v>805516.4100000001</v>
      </c>
      <c r="M229" s="20">
        <f t="shared" si="135"/>
        <v>5982021.5100000035</v>
      </c>
      <c r="N229" s="20">
        <f t="shared" si="135"/>
        <v>23603324.020000003</v>
      </c>
      <c r="O229" s="6">
        <f t="shared" si="77"/>
        <v>122.5342594074402</v>
      </c>
    </row>
    <row r="230" spans="1:15" s="1" customFormat="1" ht="18.75" customHeight="1" outlineLevel="5">
      <c r="A230" s="21" t="s">
        <v>247</v>
      </c>
      <c r="B230" s="22"/>
      <c r="C230" s="23">
        <f>SUM(C229/C254)*100</f>
        <v>98.80040372260432</v>
      </c>
      <c r="D230" s="23"/>
      <c r="E230" s="23">
        <f>SUM(E229/E254)*100</f>
        <v>98.85564570692273</v>
      </c>
      <c r="F230" s="23">
        <f>SUM(F229/F254)*100</f>
        <v>98.6425398026392</v>
      </c>
      <c r="G230" s="23">
        <f>SUM(G229/G254)*100</f>
        <v>97.46189665576647</v>
      </c>
      <c r="H230" s="23"/>
      <c r="I230" s="23">
        <f>SUM(I229/I254)*100</f>
        <v>98.77113379746541</v>
      </c>
      <c r="J230" s="23">
        <f>SUM(J229/J254)*100</f>
        <v>96.47772882802165</v>
      </c>
      <c r="K230" s="23">
        <f>SUM(K229/K254)*100</f>
        <v>91.93478156113027</v>
      </c>
      <c r="L230" s="23"/>
      <c r="M230" s="23">
        <f>SUM(M229/M254)*100</f>
        <v>97.99438936468063</v>
      </c>
      <c r="N230" s="23">
        <f>SUM(N229/N254)*100</f>
        <v>90.39974408035553</v>
      </c>
      <c r="O230" s="6">
        <f t="shared" si="77"/>
        <v>98.64524129820775</v>
      </c>
    </row>
    <row r="231" spans="1:15" s="1" customFormat="1" ht="63.75" customHeight="1" outlineLevel="1">
      <c r="A231" s="3" t="s">
        <v>248</v>
      </c>
      <c r="B231" s="4" t="s">
        <v>249</v>
      </c>
      <c r="C231" s="5">
        <f aca="true" t="shared" si="136" ref="C231:J231">SUM(C232)</f>
        <v>1637161.68</v>
      </c>
      <c r="D231" s="5">
        <f t="shared" si="136"/>
        <v>0</v>
      </c>
      <c r="E231" s="5">
        <f t="shared" si="136"/>
        <v>642048</v>
      </c>
      <c r="F231" s="5">
        <f t="shared" si="136"/>
        <v>995113.6799999999</v>
      </c>
      <c r="G231" s="5">
        <f t="shared" si="136"/>
        <v>4289791.28</v>
      </c>
      <c r="H231" s="5">
        <f t="shared" si="136"/>
        <v>23576.44</v>
      </c>
      <c r="I231" s="5">
        <f t="shared" si="136"/>
        <v>764479.56</v>
      </c>
      <c r="J231" s="5">
        <f t="shared" si="136"/>
        <v>3501735.28</v>
      </c>
      <c r="K231" s="5">
        <f>SUM(K232)</f>
        <v>2652629.5999999996</v>
      </c>
      <c r="L231" s="5">
        <f>SUM(L232)</f>
        <v>23576.44</v>
      </c>
      <c r="M231" s="5">
        <f>SUM(M232)</f>
        <v>122431.56</v>
      </c>
      <c r="N231" s="5">
        <f>SUM(N232)</f>
        <v>2506621.5999999996</v>
      </c>
      <c r="O231" s="6">
        <f t="shared" si="77"/>
        <v>262.0261231621302</v>
      </c>
    </row>
    <row r="232" spans="1:15" s="1" customFormat="1" ht="15" customHeight="1" outlineLevel="2">
      <c r="A232" s="3" t="s">
        <v>250</v>
      </c>
      <c r="B232" s="4" t="s">
        <v>251</v>
      </c>
      <c r="C232" s="5">
        <f>SUM(C233:C246)</f>
        <v>1637161.68</v>
      </c>
      <c r="D232" s="5">
        <f>SUM(D233:D246)</f>
        <v>0</v>
      </c>
      <c r="E232" s="5">
        <f>SUM(E233:E246)</f>
        <v>642048</v>
      </c>
      <c r="F232" s="5">
        <f>SUM(F233:F246)</f>
        <v>995113.6799999999</v>
      </c>
      <c r="G232" s="5">
        <f aca="true" t="shared" si="137" ref="G232:N232">SUM(G233:G246)</f>
        <v>4289791.28</v>
      </c>
      <c r="H232" s="5">
        <f t="shared" si="137"/>
        <v>23576.44</v>
      </c>
      <c r="I232" s="5">
        <f t="shared" si="137"/>
        <v>764479.56</v>
      </c>
      <c r="J232" s="5">
        <f t="shared" si="137"/>
        <v>3501735.28</v>
      </c>
      <c r="K232" s="5">
        <f t="shared" si="137"/>
        <v>2652629.5999999996</v>
      </c>
      <c r="L232" s="5">
        <f t="shared" si="137"/>
        <v>23576.44</v>
      </c>
      <c r="M232" s="5">
        <f t="shared" si="137"/>
        <v>122431.56</v>
      </c>
      <c r="N232" s="5">
        <f t="shared" si="137"/>
        <v>2506621.5999999996</v>
      </c>
      <c r="O232" s="6">
        <f t="shared" si="77"/>
        <v>262.0261231621302</v>
      </c>
    </row>
    <row r="233" spans="1:15" s="1" customFormat="1" ht="300.75" customHeight="1" outlineLevel="2">
      <c r="A233" s="7" t="s">
        <v>252</v>
      </c>
      <c r="B233" s="11" t="s">
        <v>253</v>
      </c>
      <c r="C233" s="9">
        <f aca="true" t="shared" si="138" ref="C233:C241">SUM(D233:F233)</f>
        <v>0</v>
      </c>
      <c r="D233" s="9"/>
      <c r="E233" s="9"/>
      <c r="F233" s="9"/>
      <c r="G233" s="9">
        <f aca="true" t="shared" si="139" ref="G233:G246">SUM(H233:J233)</f>
        <v>50000</v>
      </c>
      <c r="H233" s="9"/>
      <c r="I233" s="9"/>
      <c r="J233" s="9">
        <v>50000</v>
      </c>
      <c r="K233" s="9">
        <f aca="true" t="shared" si="140" ref="K233:K246">SUM(L233:N233)</f>
        <v>50000</v>
      </c>
      <c r="L233" s="9">
        <f aca="true" t="shared" si="141" ref="L233:N240">SUM(H233-D233)</f>
        <v>0</v>
      </c>
      <c r="M233" s="9">
        <f t="shared" si="141"/>
        <v>0</v>
      </c>
      <c r="N233" s="9">
        <f t="shared" si="141"/>
        <v>50000</v>
      </c>
      <c r="O233" s="10" t="e">
        <f t="shared" si="77"/>
        <v>#DIV/0!</v>
      </c>
    </row>
    <row r="234" spans="1:15" s="1" customFormat="1" ht="32.25" customHeight="1" outlineLevel="5">
      <c r="A234" s="17" t="s">
        <v>254</v>
      </c>
      <c r="B234" s="18">
        <v>4190002076</v>
      </c>
      <c r="C234" s="9">
        <f t="shared" si="138"/>
        <v>50611</v>
      </c>
      <c r="D234" s="9"/>
      <c r="E234" s="9"/>
      <c r="F234" s="9">
        <v>50611</v>
      </c>
      <c r="G234" s="9">
        <f t="shared" si="139"/>
        <v>0</v>
      </c>
      <c r="H234" s="9"/>
      <c r="I234" s="9"/>
      <c r="J234" s="9"/>
      <c r="K234" s="9">
        <f t="shared" si="140"/>
        <v>-50611</v>
      </c>
      <c r="L234" s="9">
        <f t="shared" si="141"/>
        <v>0</v>
      </c>
      <c r="M234" s="9">
        <f t="shared" si="141"/>
        <v>0</v>
      </c>
      <c r="N234" s="9">
        <f t="shared" si="141"/>
        <v>-50611</v>
      </c>
      <c r="O234" s="10">
        <f t="shared" si="77"/>
        <v>0</v>
      </c>
    </row>
    <row r="235" spans="1:15" s="1" customFormat="1" ht="32.25" customHeight="1" outlineLevel="5">
      <c r="A235" s="41" t="s">
        <v>371</v>
      </c>
      <c r="B235" s="18">
        <v>4190002091</v>
      </c>
      <c r="C235" s="9">
        <f t="shared" si="138"/>
        <v>0</v>
      </c>
      <c r="D235" s="9"/>
      <c r="E235" s="9"/>
      <c r="F235" s="9"/>
      <c r="G235" s="9">
        <f t="shared" si="139"/>
        <v>200000</v>
      </c>
      <c r="H235" s="9"/>
      <c r="I235" s="9"/>
      <c r="J235" s="9">
        <v>200000</v>
      </c>
      <c r="K235" s="9">
        <f>SUM(L235:N235)</f>
        <v>200000</v>
      </c>
      <c r="L235" s="9">
        <f t="shared" si="141"/>
        <v>0</v>
      </c>
      <c r="M235" s="9">
        <f t="shared" si="141"/>
        <v>0</v>
      </c>
      <c r="N235" s="9">
        <f t="shared" si="141"/>
        <v>200000</v>
      </c>
      <c r="O235" s="10" t="e">
        <f>SUM(G235/C235)*100</f>
        <v>#DIV/0!</v>
      </c>
    </row>
    <row r="236" spans="1:15" s="1" customFormat="1" ht="49.5" customHeight="1" outlineLevel="5">
      <c r="A236" s="17" t="s">
        <v>255</v>
      </c>
      <c r="B236" s="18" t="s">
        <v>256</v>
      </c>
      <c r="C236" s="9">
        <f t="shared" si="138"/>
        <v>17031.4</v>
      </c>
      <c r="D236" s="9"/>
      <c r="E236" s="9"/>
      <c r="F236" s="9">
        <v>17031.4</v>
      </c>
      <c r="G236" s="9">
        <f t="shared" si="139"/>
        <v>0</v>
      </c>
      <c r="H236" s="9"/>
      <c r="I236" s="9"/>
      <c r="J236" s="9"/>
      <c r="K236" s="9">
        <f t="shared" si="140"/>
        <v>-17031.4</v>
      </c>
      <c r="L236" s="9">
        <f t="shared" si="141"/>
        <v>0</v>
      </c>
      <c r="M236" s="9">
        <f t="shared" si="141"/>
        <v>0</v>
      </c>
      <c r="N236" s="9">
        <f t="shared" si="141"/>
        <v>-17031.4</v>
      </c>
      <c r="O236" s="10">
        <f t="shared" si="77"/>
        <v>0</v>
      </c>
    </row>
    <row r="237" spans="1:15" s="1" customFormat="1" ht="49.5" customHeight="1" outlineLevel="5">
      <c r="A237" s="30" t="s">
        <v>349</v>
      </c>
      <c r="B237" s="31" t="s">
        <v>350</v>
      </c>
      <c r="C237" s="9">
        <f t="shared" si="138"/>
        <v>0</v>
      </c>
      <c r="D237" s="9"/>
      <c r="E237" s="9"/>
      <c r="F237" s="9"/>
      <c r="G237" s="9">
        <f t="shared" si="139"/>
        <v>88175.63</v>
      </c>
      <c r="H237" s="9"/>
      <c r="I237" s="9"/>
      <c r="J237" s="9">
        <v>88175.63</v>
      </c>
      <c r="K237" s="9">
        <f>SUM(L237:N237)</f>
        <v>88175.63</v>
      </c>
      <c r="L237" s="9">
        <f t="shared" si="141"/>
        <v>0</v>
      </c>
      <c r="M237" s="9">
        <f t="shared" si="141"/>
        <v>0</v>
      </c>
      <c r="N237" s="9">
        <f t="shared" si="141"/>
        <v>88175.63</v>
      </c>
      <c r="O237" s="10" t="e">
        <f t="shared" si="77"/>
        <v>#DIV/0!</v>
      </c>
    </row>
    <row r="238" spans="1:15" s="1" customFormat="1" ht="49.5" customHeight="1" outlineLevel="5">
      <c r="A238" s="30" t="s">
        <v>400</v>
      </c>
      <c r="B238" s="31" t="s">
        <v>401</v>
      </c>
      <c r="C238" s="9">
        <f t="shared" si="138"/>
        <v>49658.81</v>
      </c>
      <c r="D238" s="9"/>
      <c r="E238" s="9"/>
      <c r="F238" s="9">
        <v>49658.81</v>
      </c>
      <c r="G238" s="9">
        <f t="shared" si="139"/>
        <v>1267117.39</v>
      </c>
      <c r="H238" s="9"/>
      <c r="I238" s="9"/>
      <c r="J238" s="9">
        <v>1267117.39</v>
      </c>
      <c r="K238" s="9">
        <f>SUM(L238:N238)</f>
        <v>1217458.5799999998</v>
      </c>
      <c r="L238" s="9">
        <f t="shared" si="141"/>
        <v>0</v>
      </c>
      <c r="M238" s="9">
        <f t="shared" si="141"/>
        <v>0</v>
      </c>
      <c r="N238" s="9">
        <f t="shared" si="141"/>
        <v>1217458.5799999998</v>
      </c>
      <c r="O238" s="10">
        <f>SUM(G238/C238)*100</f>
        <v>2551.646706797847</v>
      </c>
    </row>
    <row r="239" spans="1:15" s="1" customFormat="1" ht="65.25" customHeight="1" outlineLevel="5">
      <c r="A239" s="7" t="s">
        <v>257</v>
      </c>
      <c r="B239" s="8" t="s">
        <v>258</v>
      </c>
      <c r="C239" s="9">
        <f t="shared" si="138"/>
        <v>721706</v>
      </c>
      <c r="D239" s="9"/>
      <c r="E239" s="9"/>
      <c r="F239" s="9">
        <v>721706</v>
      </c>
      <c r="G239" s="9">
        <f t="shared" si="139"/>
        <v>1697089.21</v>
      </c>
      <c r="H239" s="9"/>
      <c r="I239" s="9"/>
      <c r="J239" s="9">
        <v>1697089.21</v>
      </c>
      <c r="K239" s="9">
        <f t="shared" si="140"/>
        <v>975383.21</v>
      </c>
      <c r="L239" s="9">
        <f t="shared" si="141"/>
        <v>0</v>
      </c>
      <c r="M239" s="9">
        <f t="shared" si="141"/>
        <v>0</v>
      </c>
      <c r="N239" s="9">
        <f t="shared" si="141"/>
        <v>975383.21</v>
      </c>
      <c r="O239" s="10">
        <f t="shared" si="77"/>
        <v>235.1496606651462</v>
      </c>
    </row>
    <row r="240" spans="1:15" s="1" customFormat="1" ht="122.25" customHeight="1" outlineLevel="5">
      <c r="A240" s="30" t="s">
        <v>341</v>
      </c>
      <c r="B240" s="31" t="s">
        <v>342</v>
      </c>
      <c r="C240" s="9">
        <f t="shared" si="138"/>
        <v>121906.47</v>
      </c>
      <c r="D240" s="9"/>
      <c r="E240" s="9"/>
      <c r="F240" s="9">
        <v>121906.47</v>
      </c>
      <c r="G240" s="9">
        <f t="shared" si="139"/>
        <v>144494.94</v>
      </c>
      <c r="H240" s="9"/>
      <c r="I240" s="9"/>
      <c r="J240" s="9">
        <v>144494.94</v>
      </c>
      <c r="K240" s="9">
        <f>SUM(L240:N240)</f>
        <v>22588.47</v>
      </c>
      <c r="L240" s="9">
        <f t="shared" si="141"/>
        <v>0</v>
      </c>
      <c r="M240" s="9">
        <f t="shared" si="141"/>
        <v>0</v>
      </c>
      <c r="N240" s="9">
        <f t="shared" si="141"/>
        <v>22588.47</v>
      </c>
      <c r="O240" s="10">
        <f t="shared" si="77"/>
        <v>118.52934466890888</v>
      </c>
    </row>
    <row r="241" spans="1:15" s="1" customFormat="1" ht="31.5" outlineLevel="5">
      <c r="A241" s="30" t="s">
        <v>433</v>
      </c>
      <c r="B241" s="31">
        <v>4190054690</v>
      </c>
      <c r="C241" s="9">
        <f t="shared" si="138"/>
        <v>0</v>
      </c>
      <c r="D241" s="9"/>
      <c r="E241" s="9"/>
      <c r="F241" s="9"/>
      <c r="G241" s="9">
        <f t="shared" si="139"/>
        <v>0</v>
      </c>
      <c r="H241" s="9"/>
      <c r="I241" s="9"/>
      <c r="J241" s="9"/>
      <c r="K241" s="9">
        <f>SUM(L241:N241)</f>
        <v>0</v>
      </c>
      <c r="L241" s="9">
        <f>SUM(H241-D241)</f>
        <v>0</v>
      </c>
      <c r="M241" s="9">
        <f>SUM(I241-E241)</f>
        <v>0</v>
      </c>
      <c r="N241" s="9">
        <f>SUM(J241-F241)</f>
        <v>0</v>
      </c>
      <c r="O241" s="10" t="e">
        <f>SUM(G241/C241)*100</f>
        <v>#DIV/0!</v>
      </c>
    </row>
    <row r="242" spans="1:15" s="1" customFormat="1" ht="94.5" customHeight="1" outlineLevel="5">
      <c r="A242" s="7" t="s">
        <v>259</v>
      </c>
      <c r="B242" s="11" t="s">
        <v>260</v>
      </c>
      <c r="C242" s="9">
        <f>SUM(D242:E242)</f>
        <v>640728</v>
      </c>
      <c r="D242" s="9"/>
      <c r="E242" s="9">
        <v>640728</v>
      </c>
      <c r="F242" s="40"/>
      <c r="G242" s="9">
        <f>SUM(H242:I242)</f>
        <v>762705</v>
      </c>
      <c r="H242" s="9"/>
      <c r="I242" s="9">
        <v>762705</v>
      </c>
      <c r="J242" s="40"/>
      <c r="K242" s="9">
        <f t="shared" si="140"/>
        <v>121977</v>
      </c>
      <c r="L242" s="9">
        <f aca="true" t="shared" si="142" ref="L242:N246">SUM(H242-D242)</f>
        <v>0</v>
      </c>
      <c r="M242" s="9">
        <f t="shared" si="142"/>
        <v>121977</v>
      </c>
      <c r="N242" s="9">
        <f t="shared" si="142"/>
        <v>0</v>
      </c>
      <c r="O242" s="10">
        <f t="shared" si="77"/>
        <v>119.03725137655915</v>
      </c>
    </row>
    <row r="243" spans="1:15" s="1" customFormat="1" ht="47.25" outlineLevel="5">
      <c r="A243" s="30" t="s">
        <v>316</v>
      </c>
      <c r="B243" s="31" t="s">
        <v>317</v>
      </c>
      <c r="C243" s="9">
        <f>SUM(D243:E243)</f>
        <v>1320</v>
      </c>
      <c r="D243" s="9"/>
      <c r="E243" s="9">
        <v>1320</v>
      </c>
      <c r="F243" s="40"/>
      <c r="G243" s="9">
        <f>SUM(H243:I243)</f>
        <v>0</v>
      </c>
      <c r="H243" s="9"/>
      <c r="I243" s="9"/>
      <c r="J243" s="40"/>
      <c r="K243" s="9">
        <f t="shared" si="140"/>
        <v>-1320</v>
      </c>
      <c r="L243" s="9">
        <f t="shared" si="142"/>
        <v>0</v>
      </c>
      <c r="M243" s="9">
        <f t="shared" si="142"/>
        <v>-1320</v>
      </c>
      <c r="N243" s="9">
        <f t="shared" si="142"/>
        <v>0</v>
      </c>
      <c r="O243" s="10">
        <f t="shared" si="77"/>
        <v>0</v>
      </c>
    </row>
    <row r="244" spans="1:15" s="1" customFormat="1" ht="107.25" customHeight="1" outlineLevel="5">
      <c r="A244" s="30" t="s">
        <v>351</v>
      </c>
      <c r="B244" s="31" t="s">
        <v>352</v>
      </c>
      <c r="C244" s="9">
        <f>SUM(D244:F244)</f>
        <v>0</v>
      </c>
      <c r="D244" s="9"/>
      <c r="E244" s="9"/>
      <c r="F244" s="42"/>
      <c r="G244" s="9">
        <f>SUM(H244:J244)</f>
        <v>26686</v>
      </c>
      <c r="H244" s="9">
        <v>23576.44</v>
      </c>
      <c r="I244" s="9">
        <v>1774.56</v>
      </c>
      <c r="J244" s="9">
        <v>1335</v>
      </c>
      <c r="K244" s="9">
        <f>SUM(L244:N244)</f>
        <v>26686</v>
      </c>
      <c r="L244" s="9">
        <f aca="true" t="shared" si="143" ref="L244:N245">SUM(H244-D244)</f>
        <v>23576.44</v>
      </c>
      <c r="M244" s="9">
        <f t="shared" si="143"/>
        <v>1774.56</v>
      </c>
      <c r="N244" s="9">
        <f t="shared" si="143"/>
        <v>1335</v>
      </c>
      <c r="O244" s="10" t="e">
        <f t="shared" si="77"/>
        <v>#DIV/0!</v>
      </c>
    </row>
    <row r="245" spans="1:15" s="1" customFormat="1" ht="107.25" customHeight="1" outlineLevel="5">
      <c r="A245" s="30" t="s">
        <v>434</v>
      </c>
      <c r="B245" s="31" t="s">
        <v>435</v>
      </c>
      <c r="C245" s="9">
        <f>SUM(D245:F245)</f>
        <v>0</v>
      </c>
      <c r="D245" s="9"/>
      <c r="E245" s="9"/>
      <c r="F245" s="42"/>
      <c r="G245" s="9">
        <f>SUM(H245:J245)</f>
        <v>0</v>
      </c>
      <c r="H245" s="9"/>
      <c r="I245" s="9"/>
      <c r="J245" s="9"/>
      <c r="K245" s="9">
        <f>SUM(L245:N245)</f>
        <v>0</v>
      </c>
      <c r="L245" s="9">
        <f t="shared" si="143"/>
        <v>0</v>
      </c>
      <c r="M245" s="9">
        <f t="shared" si="143"/>
        <v>0</v>
      </c>
      <c r="N245" s="9">
        <f t="shared" si="143"/>
        <v>0</v>
      </c>
      <c r="O245" s="10" t="e">
        <f>SUM(G245/C245)*100</f>
        <v>#DIV/0!</v>
      </c>
    </row>
    <row r="246" spans="1:15" s="1" customFormat="1" ht="72" customHeight="1" outlineLevel="5">
      <c r="A246" s="7" t="s">
        <v>261</v>
      </c>
      <c r="B246" s="11" t="s">
        <v>262</v>
      </c>
      <c r="C246" s="9">
        <f>SUM(D246:F246)</f>
        <v>34200</v>
      </c>
      <c r="D246" s="9"/>
      <c r="E246" s="9"/>
      <c r="F246" s="9">
        <v>34200</v>
      </c>
      <c r="G246" s="9">
        <f t="shared" si="139"/>
        <v>53523.11</v>
      </c>
      <c r="H246" s="9"/>
      <c r="I246" s="9"/>
      <c r="J246" s="9">
        <v>53523.11</v>
      </c>
      <c r="K246" s="9">
        <f t="shared" si="140"/>
        <v>19323.11</v>
      </c>
      <c r="L246" s="9">
        <f t="shared" si="142"/>
        <v>0</v>
      </c>
      <c r="M246" s="9">
        <f t="shared" si="142"/>
        <v>0</v>
      </c>
      <c r="N246" s="9">
        <f t="shared" si="142"/>
        <v>19323.11</v>
      </c>
      <c r="O246" s="10">
        <f t="shared" si="77"/>
        <v>156.5003216374269</v>
      </c>
    </row>
    <row r="247" spans="1:15" s="1" customFormat="1" ht="35.25" customHeight="1" outlineLevel="5">
      <c r="A247" s="3" t="s">
        <v>263</v>
      </c>
      <c r="B247" s="14" t="s">
        <v>264</v>
      </c>
      <c r="C247" s="5">
        <f aca="true" t="shared" si="144" ref="C247:N247">SUM(C248)</f>
        <v>318.75</v>
      </c>
      <c r="D247" s="5">
        <f t="shared" si="144"/>
        <v>318.75</v>
      </c>
      <c r="E247" s="5">
        <f t="shared" si="144"/>
        <v>0</v>
      </c>
      <c r="F247" s="5">
        <f t="shared" si="144"/>
        <v>0</v>
      </c>
      <c r="G247" s="5">
        <f t="shared" si="144"/>
        <v>13806.76</v>
      </c>
      <c r="H247" s="5">
        <f t="shared" si="144"/>
        <v>13806.76</v>
      </c>
      <c r="I247" s="5">
        <f t="shared" si="144"/>
        <v>0</v>
      </c>
      <c r="J247" s="5">
        <f t="shared" si="144"/>
        <v>0</v>
      </c>
      <c r="K247" s="5">
        <f t="shared" si="144"/>
        <v>13488.01</v>
      </c>
      <c r="L247" s="5">
        <f t="shared" si="144"/>
        <v>13488.01</v>
      </c>
      <c r="M247" s="5">
        <f t="shared" si="144"/>
        <v>0</v>
      </c>
      <c r="N247" s="5">
        <f t="shared" si="144"/>
        <v>0</v>
      </c>
      <c r="O247" s="6">
        <f t="shared" si="77"/>
        <v>4331.532549019608</v>
      </c>
    </row>
    <row r="248" spans="1:15" s="1" customFormat="1" ht="21" customHeight="1" outlineLevel="5">
      <c r="A248" s="3" t="s">
        <v>250</v>
      </c>
      <c r="B248" s="14" t="s">
        <v>265</v>
      </c>
      <c r="C248" s="5">
        <f aca="true" t="shared" si="145" ref="C248:N248">SUM(C249)</f>
        <v>318.75</v>
      </c>
      <c r="D248" s="5">
        <f t="shared" si="145"/>
        <v>318.75</v>
      </c>
      <c r="E248" s="5">
        <f t="shared" si="145"/>
        <v>0</v>
      </c>
      <c r="F248" s="5">
        <f t="shared" si="145"/>
        <v>0</v>
      </c>
      <c r="G248" s="5">
        <f t="shared" si="145"/>
        <v>13806.76</v>
      </c>
      <c r="H248" s="5">
        <f t="shared" si="145"/>
        <v>13806.76</v>
      </c>
      <c r="I248" s="5">
        <f t="shared" si="145"/>
        <v>0</v>
      </c>
      <c r="J248" s="5">
        <f t="shared" si="145"/>
        <v>0</v>
      </c>
      <c r="K248" s="5">
        <f t="shared" si="145"/>
        <v>13488.01</v>
      </c>
      <c r="L248" s="5">
        <f t="shared" si="145"/>
        <v>13488.01</v>
      </c>
      <c r="M248" s="5">
        <f t="shared" si="145"/>
        <v>0</v>
      </c>
      <c r="N248" s="5">
        <f t="shared" si="145"/>
        <v>0</v>
      </c>
      <c r="O248" s="6">
        <f t="shared" si="77"/>
        <v>4331.532549019608</v>
      </c>
    </row>
    <row r="249" spans="1:15" s="1" customFormat="1" ht="80.25" customHeight="1" outlineLevel="5">
      <c r="A249" s="7" t="s">
        <v>266</v>
      </c>
      <c r="B249" s="11" t="s">
        <v>267</v>
      </c>
      <c r="C249" s="9">
        <f>SUM(D249:F249)</f>
        <v>318.75</v>
      </c>
      <c r="D249" s="9">
        <v>318.75</v>
      </c>
      <c r="E249" s="9"/>
      <c r="F249" s="9"/>
      <c r="G249" s="9">
        <f>SUM(H249:J249)</f>
        <v>13806.76</v>
      </c>
      <c r="H249" s="9">
        <v>13806.76</v>
      </c>
      <c r="I249" s="9"/>
      <c r="J249" s="9"/>
      <c r="K249" s="9">
        <f>SUM(L249:N249)</f>
        <v>13488.01</v>
      </c>
      <c r="L249" s="9">
        <f>SUM(H249-D249)</f>
        <v>13488.01</v>
      </c>
      <c r="M249" s="9">
        <f>SUM(I249-E249)</f>
        <v>0</v>
      </c>
      <c r="N249" s="9">
        <f>SUM(J249-F249)</f>
        <v>0</v>
      </c>
      <c r="O249" s="10">
        <f t="shared" si="77"/>
        <v>4331.532549019608</v>
      </c>
    </row>
    <row r="250" spans="1:15" s="1" customFormat="1" ht="31.5" outlineLevel="5">
      <c r="A250" s="48" t="s">
        <v>372</v>
      </c>
      <c r="B250" s="49" t="s">
        <v>373</v>
      </c>
      <c r="C250" s="5">
        <f>SUM(C251)</f>
        <v>0</v>
      </c>
      <c r="D250" s="5">
        <f aca="true" t="shared" si="146" ref="D250:N250">SUM(D251)</f>
        <v>0</v>
      </c>
      <c r="E250" s="5">
        <f t="shared" si="146"/>
        <v>0</v>
      </c>
      <c r="F250" s="5">
        <f t="shared" si="146"/>
        <v>0</v>
      </c>
      <c r="G250" s="5">
        <f t="shared" si="146"/>
        <v>0</v>
      </c>
      <c r="H250" s="5">
        <f t="shared" si="146"/>
        <v>0</v>
      </c>
      <c r="I250" s="5">
        <f t="shared" si="146"/>
        <v>0</v>
      </c>
      <c r="J250" s="5">
        <f t="shared" si="146"/>
        <v>0</v>
      </c>
      <c r="K250" s="5">
        <f t="shared" si="146"/>
        <v>0</v>
      </c>
      <c r="L250" s="5">
        <f t="shared" si="146"/>
        <v>0</v>
      </c>
      <c r="M250" s="5">
        <f t="shared" si="146"/>
        <v>0</v>
      </c>
      <c r="N250" s="5">
        <f t="shared" si="146"/>
        <v>0</v>
      </c>
      <c r="O250" s="6" t="e">
        <f t="shared" si="77"/>
        <v>#DIV/0!</v>
      </c>
    </row>
    <row r="251" spans="1:15" s="1" customFormat="1" ht="15.75" outlineLevel="5">
      <c r="A251" s="48" t="s">
        <v>374</v>
      </c>
      <c r="B251" s="49" t="s">
        <v>375</v>
      </c>
      <c r="C251" s="5">
        <f>SUM(C252)</f>
        <v>0</v>
      </c>
      <c r="D251" s="5">
        <f aca="true" t="shared" si="147" ref="D251:N251">SUM(D252)</f>
        <v>0</v>
      </c>
      <c r="E251" s="5">
        <f t="shared" si="147"/>
        <v>0</v>
      </c>
      <c r="F251" s="5">
        <f t="shared" si="147"/>
        <v>0</v>
      </c>
      <c r="G251" s="5">
        <f t="shared" si="147"/>
        <v>0</v>
      </c>
      <c r="H251" s="5">
        <f t="shared" si="147"/>
        <v>0</v>
      </c>
      <c r="I251" s="5">
        <f t="shared" si="147"/>
        <v>0</v>
      </c>
      <c r="J251" s="5">
        <f t="shared" si="147"/>
        <v>0</v>
      </c>
      <c r="K251" s="5">
        <f t="shared" si="147"/>
        <v>0</v>
      </c>
      <c r="L251" s="5">
        <f t="shared" si="147"/>
        <v>0</v>
      </c>
      <c r="M251" s="5">
        <f t="shared" si="147"/>
        <v>0</v>
      </c>
      <c r="N251" s="5">
        <f t="shared" si="147"/>
        <v>0</v>
      </c>
      <c r="O251" s="6" t="e">
        <f t="shared" si="77"/>
        <v>#DIV/0!</v>
      </c>
    </row>
    <row r="252" spans="1:15" s="1" customFormat="1" ht="63" outlineLevel="5">
      <c r="A252" s="50" t="s">
        <v>376</v>
      </c>
      <c r="B252" s="51" t="s">
        <v>377</v>
      </c>
      <c r="C252" s="9">
        <f>SUM(D252:F252)</f>
        <v>0</v>
      </c>
      <c r="D252" s="9"/>
      <c r="E252" s="44"/>
      <c r="F252" s="44"/>
      <c r="G252" s="9">
        <f>SUM(H252:J252)</f>
        <v>0</v>
      </c>
      <c r="H252" s="9"/>
      <c r="I252" s="9"/>
      <c r="J252" s="9"/>
      <c r="K252" s="9">
        <f>SUM(L252:N252)</f>
        <v>0</v>
      </c>
      <c r="L252" s="9">
        <f>SUM(H252-D252)</f>
        <v>0</v>
      </c>
      <c r="M252" s="9">
        <f>SUM(I252-E252)</f>
        <v>0</v>
      </c>
      <c r="N252" s="9">
        <f>SUM(J252-F252)</f>
        <v>0</v>
      </c>
      <c r="O252" s="10" t="e">
        <f t="shared" si="77"/>
        <v>#DIV/0!</v>
      </c>
    </row>
    <row r="253" spans="1:15" s="1" customFormat="1" ht="32.25" customHeight="1" outlineLevel="6">
      <c r="A253" s="24" t="s">
        <v>268</v>
      </c>
      <c r="B253" s="25"/>
      <c r="C253" s="5">
        <f aca="true" t="shared" si="148" ref="C253:N253">SUM(C231+C247+C250)</f>
        <v>1637480.43</v>
      </c>
      <c r="D253" s="5">
        <f t="shared" si="148"/>
        <v>318.75</v>
      </c>
      <c r="E253" s="5">
        <f t="shared" si="148"/>
        <v>642048</v>
      </c>
      <c r="F253" s="5">
        <f t="shared" si="148"/>
        <v>995113.6799999999</v>
      </c>
      <c r="G253" s="5">
        <f t="shared" si="148"/>
        <v>4303598.04</v>
      </c>
      <c r="H253" s="5">
        <f t="shared" si="148"/>
        <v>37383.2</v>
      </c>
      <c r="I253" s="5">
        <f t="shared" si="148"/>
        <v>764479.56</v>
      </c>
      <c r="J253" s="5">
        <f t="shared" si="148"/>
        <v>3501735.28</v>
      </c>
      <c r="K253" s="5">
        <f t="shared" si="148"/>
        <v>2666117.6099999994</v>
      </c>
      <c r="L253" s="5">
        <f t="shared" si="148"/>
        <v>37064.45</v>
      </c>
      <c r="M253" s="5">
        <f t="shared" si="148"/>
        <v>122431.56</v>
      </c>
      <c r="N253" s="5">
        <f t="shared" si="148"/>
        <v>2506621.5999999996</v>
      </c>
      <c r="O253" s="6">
        <f t="shared" si="77"/>
        <v>262.8182884604001</v>
      </c>
    </row>
    <row r="254" spans="1:15" s="1" customFormat="1" ht="16.5" customHeight="1">
      <c r="A254" s="26" t="s">
        <v>269</v>
      </c>
      <c r="B254" s="27"/>
      <c r="C254" s="20">
        <f aca="true" t="shared" si="149" ref="C254:N254">SUM(C229+C253)</f>
        <v>136502626.83</v>
      </c>
      <c r="D254" s="20">
        <f t="shared" si="149"/>
        <v>7089901.12</v>
      </c>
      <c r="E254" s="20">
        <f t="shared" si="149"/>
        <v>56105701.17</v>
      </c>
      <c r="F254" s="20">
        <f t="shared" si="149"/>
        <v>73307024.54</v>
      </c>
      <c r="G254" s="20">
        <f t="shared" si="149"/>
        <v>169559606.38</v>
      </c>
      <c r="H254" s="20">
        <f t="shared" si="149"/>
        <v>7932481.9799999995</v>
      </c>
      <c r="I254" s="20">
        <f t="shared" si="149"/>
        <v>62210154.24</v>
      </c>
      <c r="J254" s="20">
        <f t="shared" si="149"/>
        <v>99416970.16</v>
      </c>
      <c r="K254" s="20">
        <f t="shared" si="149"/>
        <v>33056979.55000001</v>
      </c>
      <c r="L254" s="20">
        <f t="shared" si="149"/>
        <v>842580.8600000001</v>
      </c>
      <c r="M254" s="20">
        <f t="shared" si="149"/>
        <v>6104453.070000003</v>
      </c>
      <c r="N254" s="20">
        <f t="shared" si="149"/>
        <v>26109945.620000005</v>
      </c>
      <c r="O254" s="6">
        <f t="shared" si="77"/>
        <v>124.21710139774017</v>
      </c>
    </row>
    <row r="255" spans="1:14" s="1" customFormat="1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</sheetData>
  <sheetProtection/>
  <mergeCells count="17">
    <mergeCell ref="A229:B229"/>
    <mergeCell ref="D6:F6"/>
    <mergeCell ref="G6:G7"/>
    <mergeCell ref="H6:J6"/>
    <mergeCell ref="K6:K7"/>
    <mergeCell ref="L6:N6"/>
    <mergeCell ref="C6:C7"/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2022-07-11T12:24:40Z</cp:lastPrinted>
  <dcterms:created xsi:type="dcterms:W3CDTF">2019-04-02T07:02:08Z</dcterms:created>
  <dcterms:modified xsi:type="dcterms:W3CDTF">2022-10-13T05:33:16Z</dcterms:modified>
  <cp:category/>
  <cp:version/>
  <cp:contentType/>
  <cp:contentStatus/>
</cp:coreProperties>
</file>