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 с 19" sheetId="1" r:id="rId1"/>
  </sheets>
  <definedNames>
    <definedName name="_xlnm.Print_Titles" localSheetId="0">'20 с 19'!$5:$7</definedName>
  </definedNames>
  <calcPr fullCalcOnLoad="1"/>
</workbook>
</file>

<file path=xl/sharedStrings.xml><?xml version="1.0" encoding="utf-8"?>
<sst xmlns="http://schemas.openxmlformats.org/spreadsheetml/2006/main" count="483" uniqueCount="467">
  <si>
    <t>Наименование</t>
  </si>
  <si>
    <t>Целевая статья</t>
  </si>
  <si>
    <t>в том числе</t>
  </si>
  <si>
    <t>Исполнено, руб.</t>
  </si>
  <si>
    <t>федеральный бюджет</t>
  </si>
  <si>
    <t>областной бюджет</t>
  </si>
  <si>
    <t>местный бюджет</t>
  </si>
  <si>
    <t xml:space="preserve">    Муниципальная программа Савинского муниципального района "Развитие системы образования Савинского муниципального района"</t>
  </si>
  <si>
    <t>0100000000</t>
  </si>
  <si>
    <t xml:space="preserve">      Подпрограмма "Дошкольник"</t>
  </si>
  <si>
    <t>0110000000</t>
  </si>
  <si>
    <t xml:space="preserve">          Основное мероприятие "Развитие дошкольного образования"</t>
  </si>
  <si>
    <t>0110100000</t>
  </si>
  <si>
    <t>0110100201</t>
  </si>
  <si>
    <t>0110180100</t>
  </si>
  <si>
    <t>0110180110</t>
  </si>
  <si>
    <t>0110180170</t>
  </si>
  <si>
    <t xml:space="preserve">      Подпрограмма "Школьное образование"</t>
  </si>
  <si>
    <t>0120000000</t>
  </si>
  <si>
    <t xml:space="preserve">          Основное мероприятие "Развитие школьного образования"</t>
  </si>
  <si>
    <t>0120100000</t>
  </si>
  <si>
    <t>0120100202</t>
  </si>
  <si>
    <t>0120102003</t>
  </si>
  <si>
    <t>0120180090</t>
  </si>
  <si>
    <t>0120180150</t>
  </si>
  <si>
    <t xml:space="preserve">          Основное мероприятие "Строительство школы"</t>
  </si>
  <si>
    <t>0120200000</t>
  </si>
  <si>
    <t xml:space="preserve">    Мероприятия по проекту "Общеобразовательная школа на 700 учащихся в п. Савино Ивановской области"</t>
  </si>
  <si>
    <t>0120202061</t>
  </si>
  <si>
    <t xml:space="preserve">     Федеральный проект "Современная школа"</t>
  </si>
  <si>
    <t>012Е100000</t>
  </si>
  <si>
    <t xml:space="preserve">              Создание новых мест в общеобразовательных организациях</t>
  </si>
  <si>
    <t xml:space="preserve">            Федеральный проект "Успех каждого ребенка"</t>
  </si>
  <si>
    <t>012E200000</t>
  </si>
  <si>
    <t xml:space="preserve">          Основное мероприятие "Проект "Создание современной образовательной среды для школьников"</t>
  </si>
  <si>
    <t>012П900000</t>
  </si>
  <si>
    <t xml:space="preserve">              Реализация мероприятий по модернизации инфраструктуры общего образования (проведение капитального ремонта, реконструкции, строительства зданий, пристроя к зданиям общеобразовательных организаций, возврат в систему общего образования зданий, используемых не по назначению, приобретение (выкуп), аренда зданий и помещений)</t>
  </si>
  <si>
    <t>012П9L5200</t>
  </si>
  <si>
    <t xml:space="preserve">      Подпрограмма "Модернизация дополнительного образования"</t>
  </si>
  <si>
    <t>0130000000</t>
  </si>
  <si>
    <t xml:space="preserve">          Основное мероприятие "Развитие дополнительного образования"</t>
  </si>
  <si>
    <t>0130100000</t>
  </si>
  <si>
    <t>0130100203</t>
  </si>
  <si>
    <t>0130181420</t>
  </si>
  <si>
    <t>0130181430</t>
  </si>
  <si>
    <t>01301S1420</t>
  </si>
  <si>
    <t>01301S1430</t>
  </si>
  <si>
    <t xml:space="preserve">      Подпрограмма "Здоровье детей Савинского района"</t>
  </si>
  <si>
    <t>0140000000</t>
  </si>
  <si>
    <t xml:space="preserve">          Основное мероприятие "Укрепление здоровья детей"</t>
  </si>
  <si>
    <t>0140100000</t>
  </si>
  <si>
    <t>0140102008</t>
  </si>
  <si>
    <t xml:space="preserve">            Организация двухразового питания в лагерях дневного пребывания детей-сирот и детей, находящихся в трудной жизненной ситуации</t>
  </si>
  <si>
    <t>0140180200</t>
  </si>
  <si>
    <t xml:space="preserve">            Организация отдыха детей в каникулярное время в части организации двухразового питания в лагерях дневного пребывания</t>
  </si>
  <si>
    <t>01401S0190</t>
  </si>
  <si>
    <t xml:space="preserve">      Подпрограмма "Комплексная программа пожарной безопасности и антитеррористической защищенности образовательных организаций Савинского муниципального района"</t>
  </si>
  <si>
    <t>0150000000</t>
  </si>
  <si>
    <t xml:space="preserve">          Основное мероприятие "Выполнение мер по обеспечению пожарной безопасности и антитеррористической защищенности"</t>
  </si>
  <si>
    <t>0150100000</t>
  </si>
  <si>
    <t>0150102012</t>
  </si>
  <si>
    <t>0150102013</t>
  </si>
  <si>
    <t xml:space="preserve">      Подпрограмма "Гражданско-патриотическое и духовно-нравственное воспитание учащихся и воспитанников"</t>
  </si>
  <si>
    <t>0160000000</t>
  </si>
  <si>
    <t xml:space="preserve">          Основное мероприятие "Создание условий успешной социализации и эффективной самореализации несовершеннолетних граждан"</t>
  </si>
  <si>
    <t>0160200000</t>
  </si>
  <si>
    <t>0160202016</t>
  </si>
  <si>
    <t xml:space="preserve">      Подпрограмма "Талант"</t>
  </si>
  <si>
    <t>0180000000</t>
  </si>
  <si>
    <t xml:space="preserve">          Основное мероприятие "Выявление и поддержка одаренных детей"</t>
  </si>
  <si>
    <t>0180100000</t>
  </si>
  <si>
    <t xml:space="preserve">            Материальная поддержка одаренных детей</t>
  </si>
  <si>
    <t>0180107001</t>
  </si>
  <si>
    <t>0190000000</t>
  </si>
  <si>
    <t xml:space="preserve">          Основное мероприятие "Обеспечение деятельности исполнительных органов местного самоуправления Савинского муниципального района"</t>
  </si>
  <si>
    <t>0190100000</t>
  </si>
  <si>
    <t>0190100105</t>
  </si>
  <si>
    <t>0190100301</t>
  </si>
  <si>
    <t xml:space="preserve">      Подпрограмма "Профилактика детского дорожно-транспортного травматизма в образовательных организациях Савинского муниципального района"</t>
  </si>
  <si>
    <t>01Б0000000</t>
  </si>
  <si>
    <t xml:space="preserve">          Основное мероприятие "Организация и осуществление организованной перевозки группы детей"</t>
  </si>
  <si>
    <t>01Б0100000</t>
  </si>
  <si>
    <t>01Б0102026</t>
  </si>
  <si>
    <t xml:space="preserve">      Подпрограмма "Профессионал"</t>
  </si>
  <si>
    <t>01П0000000</t>
  </si>
  <si>
    <t xml:space="preserve">          Основное мероприятие "Развитие кадрового потенциала"</t>
  </si>
  <si>
    <t>01П0100000</t>
  </si>
  <si>
    <t>01П0102022</t>
  </si>
  <si>
    <t xml:space="preserve">    Муниципальная программа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</si>
  <si>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0200000000</t>
  </si>
  <si>
    <t xml:space="preserve">      Подпрограмма "Обеспечение жильем молодых семей"</t>
  </si>
  <si>
    <t>0210000000</t>
  </si>
  <si>
    <t xml:space="preserve">          Основное мероприятие "Обеспечение жильем молодых семей"</t>
  </si>
  <si>
    <t>0210100000</t>
  </si>
  <si>
    <t xml:space="preserve">            Предоставление социальных выплат молодым семьям на приобретение (строительство) жилого помещения</t>
  </si>
  <si>
    <t>02101L4970</t>
  </si>
  <si>
    <t>0220000000</t>
  </si>
  <si>
    <t>0220100000</t>
  </si>
  <si>
    <t>02201S3100</t>
  </si>
  <si>
    <t xml:space="preserve">      Подпрограмма "Развитие газификации Савинского муниципального района"</t>
  </si>
  <si>
    <t>0230000000</t>
  </si>
  <si>
    <t xml:space="preserve">          Основное мероприятие "Газификация населенных пунктов и объектов социальной инфраструктуры Савинского муниципального района"</t>
  </si>
  <si>
    <t>0230100000</t>
  </si>
  <si>
    <t xml:space="preserve">     Подключение и обслуживание газораспределительных сетей</t>
  </si>
  <si>
    <t>0230102011</t>
  </si>
  <si>
    <t xml:space="preserve">      Подпрограмма "Развитие жилищно-коммунальной сферы"</t>
  </si>
  <si>
    <t>0240000000</t>
  </si>
  <si>
    <t xml:space="preserve">          Основное мероприятие "Ресурсоснабжение"</t>
  </si>
  <si>
    <t>0240200000</t>
  </si>
  <si>
    <t xml:space="preserve">            Организация теплоснабжения</t>
  </si>
  <si>
    <t>0240202005</t>
  </si>
  <si>
    <t xml:space="preserve">            Организация водоснабжения и водоотведения</t>
  </si>
  <si>
    <t>0240202006</t>
  </si>
  <si>
    <t xml:space="preserve">    Муниципальная программа Савинского муниципального района "Обеспечение безопасности граждан и профилактика правонарушений в Савинском муниципальном районе"</t>
  </si>
  <si>
    <t>0300000000</t>
  </si>
  <si>
    <t xml:space="preserve">      Подпрограмма "Профилактика правонарушений в Савинском муниципальном районе"</t>
  </si>
  <si>
    <t>0310000000</t>
  </si>
  <si>
    <t xml:space="preserve">          Основное мероприятие "Охрана общественного порядка и профилактика правонарушений"</t>
  </si>
  <si>
    <t>0310100000</t>
  </si>
  <si>
    <t xml:space="preserve">            Осуществление полномочий в сфере профилактики правонарушений</t>
  </si>
  <si>
    <t>0310108814</t>
  </si>
  <si>
    <t xml:space="preserve">    Муниципальная программа Савинского муниципального района "Охрана окружающей среды Савинского муниципального района"</t>
  </si>
  <si>
    <t>0400000000</t>
  </si>
  <si>
    <t xml:space="preserve">      Подпрограмма "Организация проведения мероприятий по отлову и содержанию безнадзорных животных"</t>
  </si>
  <si>
    <t>0410000000</t>
  </si>
  <si>
    <t xml:space="preserve">          Основное мероприятие "Организация проведения мероприятий по отлову и содержанию безнадзорных животных"</t>
  </si>
  <si>
    <t>0410100000</t>
  </si>
  <si>
    <t xml:space="preserve">    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</si>
  <si>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0410180370</t>
  </si>
  <si>
    <t xml:space="preserve">      Подпрограмма "Организация сбора и вывоза твердых коммунальных отходов"</t>
  </si>
  <si>
    <t>0430000000</t>
  </si>
  <si>
    <t xml:space="preserve">          Основное мероприятие "Организация обеспечения надлежащего санитарного состояния территории"</t>
  </si>
  <si>
    <t>0430100000</t>
  </si>
  <si>
    <t xml:space="preserve">            Организация деятельности по сбору и транспортированию твердых коммунальных отходов</t>
  </si>
  <si>
    <t>0430102034</t>
  </si>
  <si>
    <t xml:space="preserve">      Подпрограмма "Содержание мест захоронения"</t>
  </si>
  <si>
    <t>0440000000</t>
  </si>
  <si>
    <t xml:space="preserve">          Основное мероприятие "Проведение работ по санитарной очистке и благоустройству мест захоронения"</t>
  </si>
  <si>
    <t>0440100000</t>
  </si>
  <si>
    <t xml:space="preserve">            Осуществление полномочий по содержанию мест захоронения</t>
  </si>
  <si>
    <t>0440108818</t>
  </si>
  <si>
    <t>0450000000</t>
  </si>
  <si>
    <t>0450100000</t>
  </si>
  <si>
    <t>0450102089</t>
  </si>
  <si>
    <t xml:space="preserve">    Муниципальная программа Савинского муниципального района "Развитие физической культуры, спорта Савинского муниципального района"</t>
  </si>
  <si>
    <t>0500000000</t>
  </si>
  <si>
    <t xml:space="preserve">      Подпрограмма "Организация физкультурных и спортивных мероприятий, участие в соревнованиях регионального и муниципального уровня"</t>
  </si>
  <si>
    <t>0510000000</t>
  </si>
  <si>
    <t xml:space="preserve">          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</si>
  <si>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0510100000</t>
  </si>
  <si>
    <t>0510100206</t>
  </si>
  <si>
    <t>0510108805</t>
  </si>
  <si>
    <t xml:space="preserve">    Муниципальная программа Савинского муниципального района "Молодежь Савинского муниципального района"</t>
  </si>
  <si>
    <t>0600000000</t>
  </si>
  <si>
    <t xml:space="preserve">      Подпрограмма "Молодежная политика с детьми и подростками в Савинском муниципальном районе"</t>
  </si>
  <si>
    <t>0610000000</t>
  </si>
  <si>
    <t xml:space="preserve">          Основное мероприятие "Организация участия в различных видах мероприятий"</t>
  </si>
  <si>
    <t>0610100000</t>
  </si>
  <si>
    <t>0610108806</t>
  </si>
  <si>
    <t xml:space="preserve">          Основное мероприятие "Создание условий успешной социализации и эффективной самореализации молодежи"</t>
  </si>
  <si>
    <t>0610200000</t>
  </si>
  <si>
    <t>0610208806</t>
  </si>
  <si>
    <t>0610280360</t>
  </si>
  <si>
    <t xml:space="preserve">      Подпрограмма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</t>
  </si>
  <si>
    <t>0620000000</t>
  </si>
  <si>
    <t xml:space="preserve">          Основное мероприятие "Пропаганда семейных ценностей среди молодежи"</t>
  </si>
  <si>
    <t>0620100000</t>
  </si>
  <si>
    <t>0620108806</t>
  </si>
  <si>
    <t xml:space="preserve">      Подпрограмма "Поддержка молодых специалистов муниципальных учреждений образования Савинского муниципального района"</t>
  </si>
  <si>
    <t>0630000000</t>
  </si>
  <si>
    <t xml:space="preserve">          Основное мероприятие "Содействие профессиональному и личному развитию молодых специалистов"</t>
  </si>
  <si>
    <t>0630100000</t>
  </si>
  <si>
    <t>0630107004</t>
  </si>
  <si>
    <t xml:space="preserve">            Осуществление единовременных муниципальных выплат компенсационного характера с целью компенсации расходов на повышение квалификации молодых специалистов</t>
  </si>
  <si>
    <t>0630107005</t>
  </si>
  <si>
    <t>0630107008</t>
  </si>
  <si>
    <t xml:space="preserve">            Организация целевой подготовки педагогов для работы в муниципальных образовательных организациях Ивановской области, за счет средств местного бюджета</t>
  </si>
  <si>
    <t>06301S3110</t>
  </si>
  <si>
    <t xml:space="preserve">    Муниципальная программа Савинского муниципального района "Развитие экономического потенциала Савинского муниципального района"</t>
  </si>
  <si>
    <t>0700000000</t>
  </si>
  <si>
    <t xml:space="preserve">      Подпрограмма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</t>
  </si>
  <si>
    <t>0710000000</t>
  </si>
  <si>
    <t xml:space="preserve">          Основное мероприятие "Предоставление государственных и муниципальных услуг"</t>
  </si>
  <si>
    <t>0710100000</t>
  </si>
  <si>
    <t>0710100207</t>
  </si>
  <si>
    <t>0710100208</t>
  </si>
  <si>
    <t xml:space="preserve">     Обеспечение функционирования многофункциональных центров предоставления государственных и муниципальных услуг</t>
  </si>
  <si>
    <t>0710182910</t>
  </si>
  <si>
    <t xml:space="preserve">    Муниципальная программа Савинского муниципального района "Развитие транспортной системы Савинского муниципального района"</t>
  </si>
  <si>
    <t>0800000000</t>
  </si>
  <si>
    <t xml:space="preserve">      Подпрограмма "Развитие и содержание автомобильных дорог общего пользования местного значения"</t>
  </si>
  <si>
    <t>0810000000</t>
  </si>
  <si>
    <t xml:space="preserve">          Основное мероприятие "Дорожная деятельность"</t>
  </si>
  <si>
    <t>0810100000</t>
  </si>
  <si>
    <t>0810102058</t>
  </si>
  <si>
    <t xml:space="preserve">            Содержание дорог общего пользования местного значения вне границ населенных пунктов в границах муниципального района</t>
  </si>
  <si>
    <t>0810102059</t>
  </si>
  <si>
    <t xml:space="preserve">            Осуществление полномочий по содержанию автомобильных дорог местного значения в границах населенных пунктов</t>
  </si>
  <si>
    <t>0810108809</t>
  </si>
  <si>
    <t xml:space="preserve">            Осуществление полномочий по ремонту автомобильных дорог местного значения в границах населенных пунктов</t>
  </si>
  <si>
    <t>0810108811</t>
  </si>
  <si>
    <t xml:space="preserve">      Подпрограмма "Субсидирование транспортного обслуживания населения Савинского муниципального района"</t>
  </si>
  <si>
    <t>0820000000</t>
  </si>
  <si>
    <t xml:space="preserve">          Основное мероприятие "Создание условий для предоставления транспортных услуг населению"</t>
  </si>
  <si>
    <t>0820100000</t>
  </si>
  <si>
    <t>0820106003</t>
  </si>
  <si>
    <t xml:space="preserve">      Подпрограмма "Формирование законопослушного поведения участников дорожного движения"</t>
  </si>
  <si>
    <t>0830000000</t>
  </si>
  <si>
    <t xml:space="preserve">          Основное мероприятие "Развитие системы предупреждения опасного поведения участник дорожного движения"</t>
  </si>
  <si>
    <t>0830100000</t>
  </si>
  <si>
    <t xml:space="preserve">            Обучение детей и подростков Правилам дорожного движения, формирование у детей навыков безопасного поведения на дорогах</t>
  </si>
  <si>
    <t>0830102092</t>
  </si>
  <si>
    <t xml:space="preserve">            Изготовление средств наглядной агитации (аншлаги, плакаты)</t>
  </si>
  <si>
    <t>0830102093</t>
  </si>
  <si>
    <t xml:space="preserve">    Муниципальная программа Савинского муниципального района "Управление муниципальными финансами и муниципальным долгом Савинского муниципального района"</t>
  </si>
  <si>
    <t>1000000000</t>
  </si>
  <si>
    <t xml:space="preserve">      Подпрограмма "Обеспечение деятельности финансового управления администрации Савинского муниципального района"</t>
  </si>
  <si>
    <t>1030000000</t>
  </si>
  <si>
    <t>1030100000</t>
  </si>
  <si>
    <t>1030100103</t>
  </si>
  <si>
    <t xml:space="preserve">    Муниципальная программа Савинского муниципального района "Развитие местного самоуправления в Савинском муниципальном районе"</t>
  </si>
  <si>
    <t>1100000000</t>
  </si>
  <si>
    <t xml:space="preserve">      Подпрограмма "Развитие муниципальной службы"</t>
  </si>
  <si>
    <t>1110000000</t>
  </si>
  <si>
    <t>1110100000</t>
  </si>
  <si>
    <t>1110109004</t>
  </si>
  <si>
    <t>11101S0610</t>
  </si>
  <si>
    <t xml:space="preserve">      Подпрограмма "Пенсионное обеспечение муниципальных служащих"</t>
  </si>
  <si>
    <t>1120000000</t>
  </si>
  <si>
    <t xml:space="preserve">          Основное мероприятие "Пенсионное обеспечение муниципальных служащих"</t>
  </si>
  <si>
    <t>1120100000</t>
  </si>
  <si>
    <t>1120107006</t>
  </si>
  <si>
    <t xml:space="preserve">      Подпрограмма "Информационное обеспечение деятельности органов местного самоуправления и общественные связи"</t>
  </si>
  <si>
    <t>1130000000</t>
  </si>
  <si>
    <t xml:space="preserve">          Основное мероприятие "Информационная открытость деятельности органов местного самоуправления"</t>
  </si>
  <si>
    <t>1130100000</t>
  </si>
  <si>
    <t>1130102062</t>
  </si>
  <si>
    <t xml:space="preserve">            Обслуживание сайта Савинского муниципального района</t>
  </si>
  <si>
    <t>1130102063</t>
  </si>
  <si>
    <t xml:space="preserve">          Основное мероприятие "Межрегиональное и межмуниципальное сотрудничество"</t>
  </si>
  <si>
    <t>1130200000</t>
  </si>
  <si>
    <t>1130202064</t>
  </si>
  <si>
    <t xml:space="preserve">          Основное мероприятие "Поддержка социально-ориентированных некоммерческих организаций"</t>
  </si>
  <si>
    <t>1130300000</t>
  </si>
  <si>
    <t xml:space="preserve">            Гранты социально-ориентированным некоммерческим организациям</t>
  </si>
  <si>
    <t>1130306004</t>
  </si>
  <si>
    <t xml:space="preserve">      Подпрограмма "Организация проведения государственных и профессиональных праздников, знаменательных дат и культурно-массовых мероприятий"</t>
  </si>
  <si>
    <t>1140000000</t>
  </si>
  <si>
    <t>1140100000</t>
  </si>
  <si>
    <t>1140102066</t>
  </si>
  <si>
    <t>1140102067</t>
  </si>
  <si>
    <t xml:space="preserve">      Подпрограмма "Поощрение отдельных категорий граждан"</t>
  </si>
  <si>
    <t>1150000000</t>
  </si>
  <si>
    <t xml:space="preserve">          Основное мероприятие "Поощрение отдельных категорий граждан"</t>
  </si>
  <si>
    <t>1150100000</t>
  </si>
  <si>
    <t>1150102068</t>
  </si>
  <si>
    <t xml:space="preserve">            Выплата вознаграждений</t>
  </si>
  <si>
    <t>1150107007</t>
  </si>
  <si>
    <t xml:space="preserve">      Подпрограмма "Обеспечение деятельности органов местного самоуправления Савинского муниципального района"</t>
  </si>
  <si>
    <t>1160000000</t>
  </si>
  <si>
    <t xml:space="preserve">          Основное мероприятие "Обеспечение деятельности лиц, замещающих муниципальные должности Савинского муниципального района"</t>
  </si>
  <si>
    <t>1160100000</t>
  </si>
  <si>
    <t>1160100101</t>
  </si>
  <si>
    <t>1160200000</t>
  </si>
  <si>
    <t>1160200102</t>
  </si>
  <si>
    <t xml:space="preserve">    Муниципальная программа Савинского муниципального района "Управление муниципальным имуществом Савинского муниципального района"</t>
  </si>
  <si>
    <t>1200000000</t>
  </si>
  <si>
    <t xml:space="preserve">      Подпрограмма "Управление и распоряжение муниципальным имуществом Савинского муниципального района"</t>
  </si>
  <si>
    <t>1210000000</t>
  </si>
  <si>
    <t xml:space="preserve">          Основное мероприятие "Управление и распоряжение муниципальным имуществом"</t>
  </si>
  <si>
    <t>1210100000</t>
  </si>
  <si>
    <t xml:space="preserve">            Взносы на капитальный ремонт общего имущества многоквартирных домов за муниципальный жилой и нежилой фонд</t>
  </si>
  <si>
    <t>1210102053</t>
  </si>
  <si>
    <t>1210102070</t>
  </si>
  <si>
    <t>1210102071</t>
  </si>
  <si>
    <t>1210102074</t>
  </si>
  <si>
    <t xml:space="preserve">      Подпрограмма "Управление и распоряжение земельными ресурсами Савинского муниципального района"</t>
  </si>
  <si>
    <t>1220000000</t>
  </si>
  <si>
    <t xml:space="preserve">          Основное мероприятие "Управление и распоряжение земельными ресурсами"</t>
  </si>
  <si>
    <t>1220100000</t>
  </si>
  <si>
    <t xml:space="preserve">            Формирование земельных участков для исполнения полномочий Савинского муниципального района</t>
  </si>
  <si>
    <t>1220102072</t>
  </si>
  <si>
    <t>1220102073</t>
  </si>
  <si>
    <t xml:space="preserve">            Формирование земельных участков в границах поселения</t>
  </si>
  <si>
    <t>1220102075</t>
  </si>
  <si>
    <t xml:space="preserve">    Муниципальная программа Савинского муниципального района "Развитие туризма на территории Савинского муниципального района"</t>
  </si>
  <si>
    <t>1500000000</t>
  </si>
  <si>
    <t xml:space="preserve">      Подпрограмма "Развитие событийного туризма в Савинском муниципальном районе"</t>
  </si>
  <si>
    <t>1510000000</t>
  </si>
  <si>
    <t xml:space="preserve">          Основное мероприятие "Разработка и реализация комплекса мероприятий, направленных на популяризацию туристической привлекательности Савинского муниципального района, содействие развитию событийного туризма"</t>
  </si>
  <si>
    <t>1510100000</t>
  </si>
  <si>
    <t xml:space="preserve">            Осуществление полномочий по созданию условий для развития туризма</t>
  </si>
  <si>
    <t>1510108817</t>
  </si>
  <si>
    <t xml:space="preserve">    Муниципальная программа Савинского муниципального района "Улучшение условий и охраны труда в Савинском муниципальном районе"</t>
  </si>
  <si>
    <t>1600000000</t>
  </si>
  <si>
    <t xml:space="preserve">      Подпрограмма "Улучшение условий и охраны труда в муниципальных учреждениях"</t>
  </si>
  <si>
    <t>1610000000</t>
  </si>
  <si>
    <t>1610100000</t>
  </si>
  <si>
    <t>1610102086</t>
  </si>
  <si>
    <t>1610102087</t>
  </si>
  <si>
    <t xml:space="preserve">    Муниципальная программа Савинского муниципального района "Социальная поддержка граждан в Савинском муниципальном районе"</t>
  </si>
  <si>
    <t>1700000000</t>
  </si>
  <si>
    <t xml:space="preserve">      Подпрограмма "Социальная поддержка детей-сирот и детей, оставшихся без попечения родителей"</t>
  </si>
  <si>
    <t>1710000000</t>
  </si>
  <si>
    <t xml:space="preserve">          Основное мероприятие "Предоставление мер социальной поддержки детям-сиротам и детям, оставшимся без попечения родителей"</t>
  </si>
  <si>
    <t>1710100000</t>
  </si>
  <si>
    <t xml:space="preserve">  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</si>
  <si>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17101R0820</t>
  </si>
  <si>
    <t xml:space="preserve">      Подпрограмма "Повышение качества жизни граждан пожилого возраста Савинского муниципального района"</t>
  </si>
  <si>
    <t>1720000000</t>
  </si>
  <si>
    <t xml:space="preserve">          Основное мероприятие "Создание условий для повышения качества жизни и активного долголетия граждан пожилого возраста"</t>
  </si>
  <si>
    <t>1720100000</t>
  </si>
  <si>
    <t xml:space="preserve">    Развитие социального партнерства в целях поддержки граждан пожилого возраста</t>
  </si>
  <si>
    <t>1720107011</t>
  </si>
  <si>
    <t>ВСЕГО РАСХОДОВ ПО ПРОГРАММАМ:</t>
  </si>
  <si>
    <t>% в общей сумме расходов</t>
  </si>
  <si>
    <t xml:space="preserve">    Непрограммные направления деятельности исполнительных органов местного самоуправления Савинского муниципального района</t>
  </si>
  <si>
    <t>4100000000</t>
  </si>
  <si>
    <t xml:space="preserve">      Иные непрограммные мероприятия</t>
  </si>
  <si>
    <t>4190000000</t>
  </si>
  <si>
    <t xml:space="preserve">            Подготовка и утверждение документов территориального планирования</t>
  </si>
  <si>
    <t>4190002002</t>
  </si>
  <si>
    <t>4190002043</t>
  </si>
  <si>
    <t xml:space="preserve">     Проведение неотложных аварийно-восстановительных работ</t>
  </si>
  <si>
    <t xml:space="preserve">            Субсидии в целях возмещения затрат, связанных с оказанием услуг по содержанию нежилых помещений</t>
  </si>
  <si>
    <t>4190006007</t>
  </si>
  <si>
    <t xml:space="preserve">              Субсидии в целях финансового обеспечения затрат в связи с оказанием услуг</t>
  </si>
  <si>
    <t>4190006008</t>
  </si>
  <si>
    <t xml:space="preserve">              Осуществление полномочий по созданию условий для организации досуга и обеспечения жителей поселения услугами организаций культуры</t>
  </si>
  <si>
    <t>4190008808</t>
  </si>
  <si>
    <t>4190008810</t>
  </si>
  <si>
    <t>4190008813</t>
  </si>
  <si>
    <t>4190080340</t>
  </si>
  <si>
    <t xml:space="preserve">            Осуществление отдельных государственных полномочий в сфере административных правонарушений</t>
  </si>
  <si>
    <t>4190080350</t>
  </si>
  <si>
    <t xml:space="preserve">            Комплектование книжных фондов библиотек муниципальных образований</t>
  </si>
  <si>
    <t>41900L5191</t>
  </si>
  <si>
    <t>41900S0340</t>
  </si>
  <si>
    <t xml:space="preserve">    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</si>
  <si>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4200000000</t>
  </si>
  <si>
    <t>4290000000</t>
  </si>
  <si>
    <t>4290051200</t>
  </si>
  <si>
    <t xml:space="preserve">      Наказы избирателей депутатам Ивановской областной Думы</t>
  </si>
  <si>
    <t>4300000000</t>
  </si>
  <si>
    <t xml:space="preserve">        Иные непрограммные мероприятия</t>
  </si>
  <si>
    <t>4390000000</t>
  </si>
  <si>
    <t xml:space="preserve">              Укрепление материально-технической базы муниципальных образовательных организаций Ивановской области</t>
  </si>
  <si>
    <t>43900S1950</t>
  </si>
  <si>
    <t>ВСЕГО РАСХОДОВ ПО НЕПРОГРАММНЫМ НАПРАВЛЕНИЯМ ДЕЯТЕЛЬНОСТИ:</t>
  </si>
  <si>
    <t>ВСЕГО РАСХОДОВ:</t>
  </si>
  <si>
    <t>Аналитические данные о реализации мероприятий муниципальных программ Савинского муниципального района</t>
  </si>
  <si>
    <t>Отклонение</t>
  </si>
  <si>
    <t>Абсолютная сумма, руб.</t>
  </si>
  <si>
    <t>Темп роста, %</t>
  </si>
  <si>
    <t xml:space="preserve">              Обеспечение деятельности дошкольных образовательных организаций</t>
  </si>
  <si>
    <t xml:space="preserve">    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</si>
  <si>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 xml:space="preserve">      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</si>
  <si>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</si>
  <si>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 xml:space="preserve">              Обеспечение деятельности муниципальных общеобразовательных организаций</t>
  </si>
  <si>
    <t xml:space="preserve">              Организация питания обучающихся муниципальных общеобразовательных организаций</t>
  </si>
  <si>
    <t xml:space="preserve">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</si>
  <si>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</si>
  <si>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 xml:space="preserve">            Реализация мероприятий по модернизации инфраструктуры общего образования (проведение капитального ремонта, реконструкции, строительства зданий, пристроя к зданиям общеобразовательных организаций, возврат в систему общего образования зданий, используемых не по назначению, приобретение (выкуп), аренда зданий и помещений)</t>
  </si>
  <si>
    <t>01202L5200</t>
  </si>
  <si>
    <t xml:space="preserve">              Обеспечение деятельности муниципальных организаций дополнительного образования детей</t>
  </si>
  <si>
    <t xml:space="preserve">   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</si>
  <si>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 xml:space="preserve">   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</si>
  <si>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 xml:space="preserve">               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</si>
  <si>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 xml:space="preserve">           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</si>
  <si>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 xml:space="preserve">              Питание детей из многодетных семей в дошкольных образовательных учреждениях</t>
  </si>
  <si>
    <t xml:space="preserve">              Реализация мероприятий по укреплению пожарной безопасности образовательных организаций</t>
  </si>
  <si>
    <t xml:space="preserve">     Реализация мероприятий по антитеррористической защищенности образовательных организаций</t>
  </si>
  <si>
    <t xml:space="preserve">              Трудоустройство и занятость несовершеннолетних граждан</t>
  </si>
  <si>
    <t xml:space="preserve">      Подпрограмма "Обеспечение деятельности отдела образования администрации Савинского муниципального района"</t>
  </si>
  <si>
    <t xml:space="preserve">              Обеспечение деятельности отраслевого отдела администрации Савинского муниципального района</t>
  </si>
  <si>
    <t xml:space="preserve">              Обеспечение деятельности структурных подразделений отраслевого отдела администрации Савинского муниципального района</t>
  </si>
  <si>
    <t xml:space="preserve">              Обеспечение перевозок школьников</t>
  </si>
  <si>
    <t xml:space="preserve">              Курсовая подготовка, семинары, конференции, консультации</t>
  </si>
  <si>
    <t xml:space="preserve">    Подпрограмма "Муниципальная поддержка граждан в сфере ипотечного жилищного кредитования"</t>
  </si>
  <si>
    <t xml:space="preserve">        Основное мероприятие "Поддержка граждан в сфере ипотечного жилищного кредитования"</t>
  </si>
  <si>
    <t xml:space="preserve">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</si>
  <si>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0220183100</t>
  </si>
  <si>
    <t xml:space="preserve">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за счет средств местного бюджета</t>
  </si>
  <si>
    <t xml:space="preserve">      Подпрограмма "Ремонт и содержание муниципального жилого фонда"</t>
  </si>
  <si>
    <t>0250000000</t>
  </si>
  <si>
    <t xml:space="preserve">          Основное мероприятие "Ремонт и содержание муниципального жилого фонда"</t>
  </si>
  <si>
    <t>0250100000</t>
  </si>
  <si>
    <t xml:space="preserve">            Ремонт и содержание муниципального жилого фонда</t>
  </si>
  <si>
    <t>0250102052</t>
  </si>
  <si>
    <t>0250102053</t>
  </si>
  <si>
    <t xml:space="preserve">              Ежегодный мониторинг досуга населения и на его основе обеспечение создания клубных формирований, спортивных секций, кружков для различных граждан</t>
  </si>
  <si>
    <t>0310109004</t>
  </si>
  <si>
    <t xml:space="preserve">     Подпрограмма "Охрана и использование особо охраняемых природных территорий местного значения"</t>
  </si>
  <si>
    <t xml:space="preserve">     Основное мероприятие "Поддержка особо охраняемых природных территорий местного значения"</t>
  </si>
  <si>
    <t xml:space="preserve">       Оформление государственных актов на землепользование</t>
  </si>
  <si>
    <t xml:space="preserve">              Обеспечение деятельности муниципального бюджетного учреждения "Савинский спортивный комплекс "Атлант"</t>
  </si>
  <si>
    <t xml:space="preserve">             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</si>
  <si>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 xml:space="preserve">              Осуществление части полномочий по организации и осуществлению мероприятий по работе с детьми и молодежью в поселении</t>
  </si>
  <si>
    <t xml:space="preserve">              Осуществление полномочий по созданию и организации деятельности комиссий по делам несовершеннолетних и защите их прав</t>
  </si>
  <si>
    <t xml:space="preserve">              Осуществление ежемесячных муниципальных выплат компенсационного характера молодым специалистам в целях компенсации оплаты жилых помещений и коммунальных услуг</t>
  </si>
  <si>
    <t xml:space="preserve">      Осуществление ежемесячных муниципальных выплат компенсационного характера обучающимся в высших учебных образовательных организациях по очной форме обучения, для работы в муниципальных организациях Савинского муниципального района</t>
  </si>
  <si>
    <t xml:space="preserve">                Организация целевой подготовки педагогов для работы в муниципальных образовательных организациях Ивановской области</t>
  </si>
  <si>
    <t>0630183110</t>
  </si>
  <si>
    <t xml:space="preserve">              Обеспечение деятельности муниципального учреждения Савинского муниципального района "Многофункциональный центр предоставления государственных и муниципальных услуг"</t>
  </si>
  <si>
    <t xml:space="preserve">              Обеспечение деятельности территориально обособленных структурных подразделений муниципального учреждения Савинского муниципального района "Многофункциональный центр предоставления государственных и муниципальных услуг" (удаленных рабочих мест)</t>
  </si>
  <si>
    <t xml:space="preserve">              Ремонт, капитальный ремонт дорог общего пользования местного значения</t>
  </si>
  <si>
    <t xml:space="preserve">                Строительство (реконструкция) автомобильных дорог общего пользования местного значения</t>
  </si>
  <si>
    <t>0810104004</t>
  </si>
  <si>
    <t xml:space="preserve">              Субсидии на возмещение затрат в связи с оказанием услуг по перевозке пассажиров и багажа по социально-значимым маршрутам между поселениями в границах Савинского муниципального района</t>
  </si>
  <si>
    <t xml:space="preserve">              Обеспечение деятельности финансового управления администрации Савинского муниципального района</t>
  </si>
  <si>
    <t xml:space="preserve">              Уплата членских взносов в Совет муниципальных образований Ивановской области</t>
  </si>
  <si>
    <t xml:space="preserve">              Подготовка, переподготовка, обучение и повышение квалификации муниципальных служащих и лиц, находящихся в резерве управленческих кадров</t>
  </si>
  <si>
    <t xml:space="preserve">              Выплата пенсий за выслугу лет лицам, замещавшим выборные муниципальные должности и должности муниципальной службы Савинского муниципального района</t>
  </si>
  <si>
    <t xml:space="preserve">              Размещение и распространение в общественно-политической газете Савинского района "Знамя" официальной информации органов местного самоуправления, иной официальной информации</t>
  </si>
  <si>
    <t xml:space="preserve">              Организация приема делегаций</t>
  </si>
  <si>
    <t xml:space="preserve">              Мероприятия посвященные государственным и профессиональным праздникам, знаменательным датам</t>
  </si>
  <si>
    <t xml:space="preserve">              Организация и проведение культурно-массовых мероприятий</t>
  </si>
  <si>
    <t xml:space="preserve">              Приобретение ценных подарков</t>
  </si>
  <si>
    <t xml:space="preserve">              Обеспечение деятельности главы Савинского муниципального района</t>
  </si>
  <si>
    <t xml:space="preserve">              Обеспечение деятельности администрации Савинского муниципального района</t>
  </si>
  <si>
    <t xml:space="preserve">   Взносы на капитальный ремонт общего имущества многоквартирных домов за муниципальный жилой и нежилой фонд</t>
  </si>
  <si>
    <t xml:space="preserve">              Изготовление технической документации на недвижимое имущество Савинского муниципального района</t>
  </si>
  <si>
    <t xml:space="preserve">              Оценка рыночной стоимости муниципального имущества, размера платы за право заключения договоров аренды, безвозмездного пользования муниципального имущества</t>
  </si>
  <si>
    <t xml:space="preserve">              Обеспечение сохранности и содержания имущества казны Савинского муниципального района</t>
  </si>
  <si>
    <t xml:space="preserve">    Организация и проведение событийных мероприятий, направленных на популяризацию туристической привлекательности Савинского муниципального района</t>
  </si>
  <si>
    <t>1510102084</t>
  </si>
  <si>
    <t xml:space="preserve">    Основное мероприятие "Совершенствование охраны труда"</t>
  </si>
  <si>
    <t xml:space="preserve">    Специальная оценка условий труда</t>
  </si>
  <si>
    <t>1610102085</t>
  </si>
  <si>
    <t xml:space="preserve">    Обучение по охране труда и повышение уровня квалификации специалистов</t>
  </si>
  <si>
    <t xml:space="preserve">    Проведение обязательных предварительных и периодических медицинских осмотров</t>
  </si>
  <si>
    <t xml:space="preserve">     Исполнение актов по искам к Савинскому муниципальному району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Савинского муниципального района (за исключением судебных актов о взыскании денежных средств о порядке субсидиарной ответственности главных распорядителей средств местного бюджета), судебных актов о присуждении компенсации за нарушение права на исполнение судебного акта в разумный срок за счет средств местного бюджета</t>
  </si>
  <si>
    <t xml:space="preserve">            Осуществление полномочий по организации библиотечного обслуживания, комплектованию и обеспечению сохранности библиотечных фондов библиотек поселений</t>
  </si>
  <si>
    <t xml:space="preserve">      Осуществление полномочий по созданию условий для массового отдыха жителей поселения и организации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</si>
  <si>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 xml:space="preserve">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</si>
  <si>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 xml:space="preserve">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</si>
  <si>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 xml:space="preserve">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</si>
  <si>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Укрепление материально-технической базы муниципальных образовательных организаций Ивановской области</t>
  </si>
  <si>
    <t>4390081950</t>
  </si>
  <si>
    <t xml:space="preserve">  Проведение муниципальных предметных олимпиад школьников, конкурсов, слетов, смотров</t>
  </si>
  <si>
    <t xml:space="preserve">        Проведение районных конкурсов профессионального мастерства</t>
  </si>
  <si>
    <t>01П0102023</t>
  </si>
  <si>
    <t xml:space="preserve">    Организация физкультурно-спортивной работы</t>
  </si>
  <si>
    <t>0510102035</t>
  </si>
  <si>
    <t xml:space="preserve">       Подготовка проектов внесения изменений в документы территориального планирования, правила землепользования и застройки</t>
  </si>
  <si>
    <t>41900S3020</t>
  </si>
  <si>
    <t>1160155500</t>
  </si>
  <si>
    <t xml:space="preserve"> 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</si>
  <si>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по состоянию на 01.01.2020 год в сравнении с соответствующим периодом 2018 года</t>
  </si>
  <si>
    <t>012Е155200</t>
  </si>
  <si>
    <t>012E250970</t>
  </si>
  <si>
    <t xml:space="preserve">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</si>
  <si>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Оценка рыночной стоимости земельных участков, размера платы за право заключения договоров аренды</t>
  </si>
  <si>
    <t>1400000000</t>
  </si>
  <si>
    <t>1410100000</t>
  </si>
  <si>
    <t>1410102007</t>
  </si>
  <si>
    <t>1410108816</t>
  </si>
  <si>
    <t>1410000000</t>
  </si>
  <si>
    <t xml:space="preserve">    Муниципальная программа Савинского муниципального района "Защита населения и территории Савинского муниципального района от чрезвычайных ситуаций, обеспечение пожарной безопасности и безопасности людей на водных объектах"</t>
  </si>
  <si>
    <t xml:space="preserve">      Подпрограмма "Развитие и модернизация защиты населения от угроз чрезвычайных ситуаций и пожаров"</t>
  </si>
  <si>
    <t xml:space="preserve">          Основное мероприятие "Создание системы обеспечения вызова экстренных служб по единому номеру "112" на базе Единой дежурно-диспетчерской службы муниципального района"</t>
  </si>
  <si>
    <t xml:space="preserve">            Создание системы обеспечения вызова экстренных служб по единому номеру</t>
  </si>
  <si>
    <t xml:space="preserve">              Осуществление полномочий по организации и осуществлению мероприятий по территориальной обороне и гражданской обороне, защите населения и территории от чрезвычайных ситуаций природного и техногенного характера</t>
  </si>
  <si>
    <t xml:space="preserve">        Создание условий для предоставления транспортных услуг населению и организация транспортного обслуживания населения</t>
  </si>
  <si>
    <t>4190002090</t>
  </si>
  <si>
    <t xml:space="preserve">        Мероприятия по защите населения и территории муниципального района от чрезвычайной ситуации природного и техногенного характера</t>
  </si>
  <si>
    <t>4190002091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</si>
</sst>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9">
    <font>
      <sz val="11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sz val="10"/>
      <color indexed="8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20" borderId="0">
      <alignment/>
      <protection/>
    </xf>
    <xf numFmtId="0" fontId="4" fillId="0" borderId="1">
      <alignment horizontal="center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" fillId="0" borderId="0">
      <alignment horizontal="center"/>
      <protection/>
    </xf>
    <xf numFmtId="0" fontId="3" fillId="0" borderId="0">
      <alignment/>
      <protection/>
    </xf>
    <xf numFmtId="0" fontId="4" fillId="0" borderId="0">
      <alignment horizontal="right"/>
      <protection/>
    </xf>
    <xf numFmtId="0" fontId="4" fillId="0" borderId="0">
      <alignment wrapText="1"/>
      <protection/>
    </xf>
    <xf numFmtId="0" fontId="6" fillId="0" borderId="2">
      <alignment horizontal="right"/>
      <protection/>
    </xf>
    <xf numFmtId="0" fontId="4" fillId="0" borderId="1">
      <alignment horizontal="center" vertical="center" wrapText="1"/>
      <protection/>
    </xf>
    <xf numFmtId="4" fontId="6" fillId="21" borderId="2">
      <alignment horizontal="right" vertical="top" shrinkToFit="1"/>
      <protection/>
    </xf>
    <xf numFmtId="4" fontId="6" fillId="22" borderId="2">
      <alignment horizontal="right" vertical="top" shrinkToFit="1"/>
      <protection/>
    </xf>
    <xf numFmtId="0" fontId="5" fillId="0" borderId="0">
      <alignment horizontal="center"/>
      <protection/>
    </xf>
    <xf numFmtId="0" fontId="4" fillId="0" borderId="0">
      <alignment horizontal="right"/>
      <protection/>
    </xf>
    <xf numFmtId="4" fontId="6" fillId="21" borderId="2">
      <alignment horizontal="right" vertical="top" shrinkToFit="1"/>
      <protection/>
    </xf>
    <xf numFmtId="0" fontId="4" fillId="0" borderId="0">
      <alignment horizontal="left" wrapText="1"/>
      <protection/>
    </xf>
    <xf numFmtId="0" fontId="6" fillId="0" borderId="1">
      <alignment vertical="top" wrapText="1"/>
      <protection/>
    </xf>
    <xf numFmtId="1" fontId="4" fillId="0" borderId="1">
      <alignment horizontal="left" vertical="top" wrapText="1" indent="3"/>
      <protection/>
    </xf>
    <xf numFmtId="0" fontId="6" fillId="0" borderId="1">
      <alignment vertical="top" wrapText="1"/>
      <protection/>
    </xf>
    <xf numFmtId="1" fontId="4" fillId="0" borderId="1">
      <alignment horizontal="center" vertical="top" shrinkToFit="1"/>
      <protection/>
    </xf>
    <xf numFmtId="49" fontId="4" fillId="0" borderId="1">
      <alignment horizontal="center" vertical="top" shrinkToFit="1"/>
      <protection/>
    </xf>
    <xf numFmtId="4" fontId="6" fillId="21" borderId="1">
      <alignment horizontal="right" vertical="top" shrinkToFit="1"/>
      <protection/>
    </xf>
    <xf numFmtId="4" fontId="6" fillId="21" borderId="1">
      <alignment horizontal="right" vertical="top" shrinkToFit="1"/>
      <protection/>
    </xf>
    <xf numFmtId="4" fontId="6" fillId="0" borderId="1">
      <alignment horizontal="right" vertical="top" shrinkToFit="1"/>
      <protection/>
    </xf>
    <xf numFmtId="4" fontId="4" fillId="0" borderId="1">
      <alignment horizontal="right" vertical="top" shrinkToFit="1"/>
      <protection/>
    </xf>
    <xf numFmtId="4" fontId="6" fillId="22" borderId="1">
      <alignment horizontal="right" vertical="top" shrinkToFit="1"/>
      <protection/>
    </xf>
    <xf numFmtId="4" fontId="6" fillId="0" borderId="1">
      <alignment horizontal="right" vertical="top" shrinkToFit="1"/>
      <protection/>
    </xf>
    <xf numFmtId="49" fontId="4" fillId="0" borderId="1">
      <alignment horizontal="left" vertical="top" wrapText="1" indent="2"/>
      <protection/>
    </xf>
    <xf numFmtId="4" fontId="4" fillId="0" borderId="1">
      <alignment horizontal="right" vertical="top" shrinkToFit="1"/>
      <protection/>
    </xf>
    <xf numFmtId="0" fontId="4" fillId="20" borderId="3">
      <alignment shrinkToFit="1"/>
      <protection/>
    </xf>
    <xf numFmtId="0" fontId="4" fillId="20" borderId="2">
      <alignment horizontal="center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30" borderId="5" applyNumberFormat="0" applyAlignment="0" applyProtection="0"/>
    <xf numFmtId="0" fontId="34" fillId="30" borderId="4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10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ill="0" applyBorder="0" applyAlignment="0" applyProtection="0"/>
    <xf numFmtId="0" fontId="44" fillId="0" borderId="12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5" borderId="0" applyNumberFormat="0" applyBorder="0" applyAlignment="0" applyProtection="0"/>
  </cellStyleXfs>
  <cellXfs count="68">
    <xf numFmtId="0" fontId="0" fillId="0" borderId="0" xfId="0" applyAlignment="1">
      <alignment/>
    </xf>
    <xf numFmtId="0" fontId="10" fillId="36" borderId="1" xfId="55" applyNumberFormat="1" applyFont="1" applyFill="1" applyAlignment="1" applyProtection="1">
      <alignment horizontal="justify" vertical="top" wrapText="1"/>
      <protection/>
    </xf>
    <xf numFmtId="1" fontId="10" fillId="36" borderId="1" xfId="58" applyNumberFormat="1" applyFont="1" applyFill="1" applyProtection="1">
      <alignment horizontal="center" vertical="top" shrinkToFit="1"/>
      <protection/>
    </xf>
    <xf numFmtId="0" fontId="9" fillId="36" borderId="1" xfId="55" applyNumberFormat="1" applyFont="1" applyFill="1" applyAlignment="1" applyProtection="1">
      <alignment horizontal="justify" vertical="top" wrapText="1"/>
      <protection/>
    </xf>
    <xf numFmtId="1" fontId="9" fillId="36" borderId="1" xfId="58" applyNumberFormat="1" applyFont="1" applyFill="1" applyProtection="1">
      <alignment horizontal="center" vertical="top" shrinkToFit="1"/>
      <protection/>
    </xf>
    <xf numFmtId="4" fontId="9" fillId="36" borderId="1" xfId="60" applyNumberFormat="1" applyFont="1" applyFill="1" applyBorder="1" applyAlignment="1" applyProtection="1">
      <alignment horizontal="right" vertical="top" shrinkToFit="1"/>
      <protection/>
    </xf>
    <xf numFmtId="4" fontId="9" fillId="0" borderId="1" xfId="40" applyNumberFormat="1" applyFont="1" applyBorder="1" applyAlignment="1" applyProtection="1">
      <alignment vertical="top" shrinkToFit="1"/>
      <protection/>
    </xf>
    <xf numFmtId="49" fontId="9" fillId="36" borderId="1" xfId="58" applyNumberFormat="1" applyFont="1" applyFill="1" applyProtection="1">
      <alignment horizontal="center" vertical="top" shrinkToFit="1"/>
      <protection/>
    </xf>
    <xf numFmtId="0" fontId="9" fillId="0" borderId="1" xfId="56" applyNumberFormat="1" applyFont="1" applyBorder="1" applyAlignment="1" applyProtection="1">
      <alignment horizontal="justify" vertical="top" wrapText="1"/>
      <protection/>
    </xf>
    <xf numFmtId="0" fontId="10" fillId="0" borderId="1" xfId="56" applyNumberFormat="1" applyFont="1" applyBorder="1" applyAlignment="1" applyProtection="1">
      <alignment horizontal="justify" vertical="top" wrapText="1"/>
      <protection/>
    </xf>
    <xf numFmtId="49" fontId="10" fillId="0" borderId="1" xfId="58" applyNumberFormat="1" applyFont="1" applyBorder="1" applyProtection="1">
      <alignment horizontal="center" vertical="top" shrinkToFit="1"/>
      <protection/>
    </xf>
    <xf numFmtId="49" fontId="9" fillId="0" borderId="1" xfId="58" applyNumberFormat="1" applyFont="1" applyBorder="1" applyProtection="1">
      <alignment horizontal="center" vertical="top" shrinkToFit="1"/>
      <protection/>
    </xf>
    <xf numFmtId="0" fontId="9" fillId="36" borderId="1" xfId="55" applyNumberFormat="1" applyFont="1" applyFill="1" applyBorder="1" applyAlignment="1" applyProtection="1">
      <alignment horizontal="justify" vertical="top" wrapText="1"/>
      <protection/>
    </xf>
    <xf numFmtId="1" fontId="9" fillId="36" borderId="1" xfId="58" applyNumberFormat="1" applyFont="1" applyFill="1" applyBorder="1" applyProtection="1">
      <alignment horizontal="center" vertical="top" shrinkToFit="1"/>
      <protection/>
    </xf>
    <xf numFmtId="1" fontId="9" fillId="36" borderId="13" xfId="58" applyNumberFormat="1" applyFont="1" applyFill="1" applyBorder="1" applyProtection="1">
      <alignment horizontal="center" vertical="top" shrinkToFit="1"/>
      <protection/>
    </xf>
    <xf numFmtId="0" fontId="9" fillId="36" borderId="13" xfId="55" applyNumberFormat="1" applyFont="1" applyFill="1" applyBorder="1" applyAlignment="1" applyProtection="1">
      <alignment horizontal="justify" vertical="top" wrapText="1"/>
      <protection/>
    </xf>
    <xf numFmtId="0" fontId="10" fillId="36" borderId="1" xfId="55" applyNumberFormat="1" applyFont="1" applyFill="1" applyBorder="1" applyAlignment="1" applyProtection="1">
      <alignment horizontal="justify" vertical="top" wrapText="1"/>
      <protection/>
    </xf>
    <xf numFmtId="1" fontId="10" fillId="36" borderId="1" xfId="58" applyNumberFormat="1" applyFont="1" applyFill="1" applyBorder="1" applyAlignment="1" applyProtection="1">
      <alignment horizontal="center" vertical="top" shrinkToFit="1"/>
      <protection/>
    </xf>
    <xf numFmtId="1" fontId="9" fillId="36" borderId="1" xfId="58" applyNumberFormat="1" applyFont="1" applyFill="1" applyBorder="1" applyAlignment="1" applyProtection="1">
      <alignment horizontal="center" vertical="top" shrinkToFit="1"/>
      <protection/>
    </xf>
    <xf numFmtId="0" fontId="7" fillId="0" borderId="0" xfId="89" applyFont="1" applyProtection="1">
      <alignment/>
      <protection locked="0"/>
    </xf>
    <xf numFmtId="0" fontId="0" fillId="0" borderId="0" xfId="89" applyProtection="1">
      <alignment/>
      <protection locked="0"/>
    </xf>
    <xf numFmtId="0" fontId="10" fillId="0" borderId="1" xfId="89" applyFont="1" applyBorder="1" applyAlignment="1">
      <alignment horizontal="center" vertical="center" wrapText="1"/>
      <protection/>
    </xf>
    <xf numFmtId="0" fontId="10" fillId="36" borderId="1" xfId="57" applyNumberFormat="1" applyFont="1" applyFill="1" applyAlignment="1" applyProtection="1">
      <alignment horizontal="justify" vertical="top" wrapText="1"/>
      <protection/>
    </xf>
    <xf numFmtId="49" fontId="10" fillId="36" borderId="14" xfId="59" applyNumberFormat="1" applyFont="1" applyFill="1" applyBorder="1" applyProtection="1">
      <alignment horizontal="center" vertical="top" shrinkToFit="1"/>
      <protection/>
    </xf>
    <xf numFmtId="4" fontId="10" fillId="36" borderId="1" xfId="61" applyNumberFormat="1" applyFont="1" applyFill="1" applyBorder="1" applyProtection="1">
      <alignment horizontal="right" vertical="top" shrinkToFit="1"/>
      <protection/>
    </xf>
    <xf numFmtId="165" fontId="11" fillId="0" borderId="1" xfId="93" applyNumberFormat="1" applyFont="1" applyFill="1" applyBorder="1" applyAlignment="1" applyProtection="1">
      <alignment vertical="top" shrinkToFit="1"/>
      <protection locked="0"/>
    </xf>
    <xf numFmtId="0" fontId="9" fillId="36" borderId="1" xfId="57" applyNumberFormat="1" applyFont="1" applyFill="1" applyAlignment="1" applyProtection="1">
      <alignment horizontal="justify" vertical="top" wrapText="1"/>
      <protection/>
    </xf>
    <xf numFmtId="49" fontId="9" fillId="36" borderId="14" xfId="59" applyNumberFormat="1" applyFont="1" applyFill="1" applyBorder="1" applyProtection="1">
      <alignment horizontal="center" vertical="top" shrinkToFit="1"/>
      <protection/>
    </xf>
    <xf numFmtId="4" fontId="9" fillId="36" borderId="1" xfId="61" applyNumberFormat="1" applyFont="1" applyFill="1" applyBorder="1" applyProtection="1">
      <alignment horizontal="right" vertical="top" shrinkToFit="1"/>
      <protection/>
    </xf>
    <xf numFmtId="165" fontId="7" fillId="0" borderId="1" xfId="93" applyNumberFormat="1" applyFont="1" applyFill="1" applyBorder="1" applyAlignment="1" applyProtection="1">
      <alignment vertical="top" shrinkToFit="1"/>
      <protection locked="0"/>
    </xf>
    <xf numFmtId="49" fontId="9" fillId="36" borderId="1" xfId="59" applyNumberFormat="1" applyFont="1" applyFill="1" applyProtection="1">
      <alignment horizontal="center" vertical="top" shrinkToFit="1"/>
      <protection/>
    </xf>
    <xf numFmtId="0" fontId="9" fillId="36" borderId="1" xfId="65" applyNumberFormat="1" applyFont="1" applyFill="1" applyAlignment="1" applyProtection="1">
      <alignment horizontal="justify" vertical="top" wrapText="1"/>
      <protection locked="0"/>
    </xf>
    <xf numFmtId="49" fontId="9" fillId="36" borderId="1" xfId="53" applyNumberFormat="1" applyFont="1" applyFill="1" applyBorder="1" applyAlignment="1" applyProtection="1">
      <alignment horizontal="center" vertical="top" shrinkToFit="1"/>
      <protection locked="0"/>
    </xf>
    <xf numFmtId="49" fontId="10" fillId="36" borderId="1" xfId="59" applyNumberFormat="1" applyFont="1" applyFill="1" applyProtection="1">
      <alignment horizontal="center" vertical="top" shrinkToFit="1"/>
      <protection/>
    </xf>
    <xf numFmtId="4" fontId="10" fillId="36" borderId="1" xfId="53" applyNumberFormat="1" applyFont="1" applyFill="1" applyBorder="1" applyProtection="1">
      <alignment horizontal="right" vertical="top" shrinkToFit="1"/>
      <protection/>
    </xf>
    <xf numFmtId="0" fontId="12" fillId="0" borderId="1" xfId="59" applyNumberFormat="1" applyFont="1" applyAlignment="1" applyProtection="1">
      <alignment horizontal="left"/>
      <protection locked="0"/>
    </xf>
    <xf numFmtId="0" fontId="12" fillId="0" borderId="14" xfId="59" applyNumberFormat="1" applyFont="1" applyBorder="1" applyAlignment="1">
      <alignment horizontal="left"/>
      <protection/>
    </xf>
    <xf numFmtId="165" fontId="10" fillId="36" borderId="1" xfId="61" applyNumberFormat="1" applyFont="1" applyFill="1" applyBorder="1" applyProtection="1">
      <alignment horizontal="right" vertical="top" shrinkToFit="1"/>
      <protection/>
    </xf>
    <xf numFmtId="0" fontId="12" fillId="0" borderId="13" xfId="59" applyNumberFormat="1" applyFont="1" applyBorder="1" applyAlignment="1" applyProtection="1">
      <alignment horizontal="justify" wrapText="1"/>
      <protection locked="0"/>
    </xf>
    <xf numFmtId="49" fontId="9" fillId="36" borderId="15" xfId="59" applyNumberFormat="1" applyFont="1" applyFill="1" applyBorder="1" applyProtection="1">
      <alignment horizontal="center" vertical="top" shrinkToFit="1"/>
      <protection/>
    </xf>
    <xf numFmtId="0" fontId="12" fillId="0" borderId="1" xfId="59" applyNumberFormat="1" applyFont="1" applyBorder="1" applyAlignment="1" applyProtection="1">
      <alignment horizontal="left"/>
      <protection locked="0"/>
    </xf>
    <xf numFmtId="0" fontId="9" fillId="0" borderId="0" xfId="41" applyNumberFormat="1" applyFont="1" applyProtection="1">
      <alignment/>
      <protection/>
    </xf>
    <xf numFmtId="0" fontId="9" fillId="37" borderId="1" xfId="55" applyNumberFormat="1" applyFont="1" applyFill="1" applyAlignment="1" applyProtection="1">
      <alignment horizontal="justify" vertical="top" wrapText="1"/>
      <protection/>
    </xf>
    <xf numFmtId="1" fontId="9" fillId="37" borderId="1" xfId="58" applyNumberFormat="1" applyFont="1" applyFill="1" applyProtection="1">
      <alignment horizontal="center" vertical="top" shrinkToFit="1"/>
      <protection/>
    </xf>
    <xf numFmtId="0" fontId="47" fillId="0" borderId="16" xfId="56" applyNumberFormat="1" applyFont="1" applyBorder="1" applyAlignment="1" applyProtection="1">
      <alignment horizontal="justify" vertical="top" wrapText="1"/>
      <protection/>
    </xf>
    <xf numFmtId="0" fontId="47" fillId="38" borderId="16" xfId="54" applyNumberFormat="1" applyFont="1" applyFill="1" applyBorder="1" applyAlignment="1" applyProtection="1">
      <alignment vertical="top" wrapText="1"/>
      <protection/>
    </xf>
    <xf numFmtId="49" fontId="47" fillId="0" borderId="16" xfId="58" applyNumberFormat="1" applyFont="1" applyBorder="1" applyProtection="1">
      <alignment horizontal="center" vertical="top" shrinkToFit="1"/>
      <protection/>
    </xf>
    <xf numFmtId="0" fontId="47" fillId="38" borderId="16" xfId="56" applyNumberFormat="1" applyFont="1" applyFill="1" applyBorder="1" applyAlignment="1" applyProtection="1">
      <alignment horizontal="justify" vertical="top" wrapText="1"/>
      <protection/>
    </xf>
    <xf numFmtId="0" fontId="47" fillId="0" borderId="0" xfId="0" applyFont="1" applyAlignment="1">
      <alignment horizontal="justify" vertical="top" wrapText="1"/>
    </xf>
    <xf numFmtId="0" fontId="9" fillId="38" borderId="1" xfId="56" applyNumberFormat="1" applyFont="1" applyFill="1" applyBorder="1" applyAlignment="1" applyProtection="1">
      <alignment horizontal="justify" vertical="top" wrapText="1"/>
      <protection/>
    </xf>
    <xf numFmtId="0" fontId="9" fillId="38" borderId="1" xfId="55" applyNumberFormat="1" applyFont="1" applyFill="1" applyBorder="1" applyAlignment="1" applyProtection="1">
      <alignment horizontal="justify" vertical="top" wrapText="1"/>
      <protection/>
    </xf>
    <xf numFmtId="49" fontId="9" fillId="38" borderId="1" xfId="58" applyNumberFormat="1" applyFont="1" applyFill="1" applyBorder="1" applyProtection="1">
      <alignment horizontal="center" vertical="top" shrinkToFit="1"/>
      <protection/>
    </xf>
    <xf numFmtId="0" fontId="48" fillId="0" borderId="16" xfId="56" applyNumberFormat="1" applyFont="1" applyBorder="1" applyAlignment="1" applyProtection="1">
      <alignment horizontal="justify" vertical="top" wrapText="1"/>
      <protection/>
    </xf>
    <xf numFmtId="49" fontId="48" fillId="0" borderId="16" xfId="58" applyNumberFormat="1" applyFont="1" applyBorder="1" applyProtection="1">
      <alignment horizontal="center" vertical="top" shrinkToFit="1"/>
      <protection/>
    </xf>
    <xf numFmtId="0" fontId="9" fillId="0" borderId="1" xfId="55" applyNumberFormat="1" applyFont="1" applyFill="1" applyBorder="1" applyAlignment="1" applyProtection="1">
      <alignment horizontal="justify" vertical="top" wrapText="1"/>
      <protection/>
    </xf>
    <xf numFmtId="1" fontId="9" fillId="38" borderId="1" xfId="58" applyNumberFormat="1" applyFont="1" applyFill="1" applyBorder="1" applyProtection="1">
      <alignment horizontal="center" vertical="top" shrinkToFit="1"/>
      <protection/>
    </xf>
    <xf numFmtId="4" fontId="7" fillId="0" borderId="0" xfId="89" applyNumberFormat="1" applyFont="1" applyProtection="1">
      <alignment/>
      <protection locked="0"/>
    </xf>
    <xf numFmtId="4" fontId="7" fillId="38" borderId="0" xfId="89" applyNumberFormat="1" applyFont="1" applyFill="1" applyProtection="1">
      <alignment/>
      <protection locked="0"/>
    </xf>
    <xf numFmtId="0" fontId="11" fillId="0" borderId="1" xfId="89" applyFont="1" applyBorder="1" applyAlignment="1" applyProtection="1">
      <alignment horizontal="center" vertical="center" wrapText="1"/>
      <protection locked="0"/>
    </xf>
    <xf numFmtId="0" fontId="8" fillId="0" borderId="0" xfId="43" applyNumberFormat="1" applyFont="1" applyBorder="1" applyAlignment="1" applyProtection="1">
      <alignment horizontal="center" wrapText="1"/>
      <protection locked="0"/>
    </xf>
    <xf numFmtId="0" fontId="8" fillId="0" borderId="0" xfId="43" applyNumberFormat="1" applyFont="1" applyBorder="1" applyAlignment="1" applyProtection="1">
      <alignment horizontal="center" wrapText="1"/>
      <protection/>
    </xf>
    <xf numFmtId="0" fontId="5" fillId="0" borderId="0" xfId="43" applyNumberFormat="1" applyBorder="1" applyProtection="1">
      <alignment horizontal="center"/>
      <protection/>
    </xf>
    <xf numFmtId="0" fontId="9" fillId="0" borderId="0" xfId="45" applyNumberFormat="1" applyFont="1" applyBorder="1" applyProtection="1">
      <alignment horizontal="right"/>
      <protection/>
    </xf>
    <xf numFmtId="0" fontId="10" fillId="0" borderId="1" xfId="48" applyNumberFormat="1" applyFont="1" applyBorder="1" applyAlignment="1" applyProtection="1">
      <alignment horizontal="center" vertical="center" wrapText="1"/>
      <protection/>
    </xf>
    <xf numFmtId="0" fontId="10" fillId="0" borderId="14" xfId="48" applyNumberFormat="1" applyFont="1" applyBorder="1" applyAlignment="1" applyProtection="1">
      <alignment horizontal="center" vertical="center" wrapText="1"/>
      <protection/>
    </xf>
    <xf numFmtId="0" fontId="13" fillId="0" borderId="1" xfId="89" applyFont="1" applyBorder="1" applyAlignment="1" applyProtection="1">
      <alignment horizontal="center" vertical="center" wrapText="1"/>
      <protection locked="0"/>
    </xf>
    <xf numFmtId="0" fontId="12" fillId="0" borderId="14" xfId="59" applyNumberFormat="1" applyFont="1" applyBorder="1" applyAlignment="1" applyProtection="1">
      <alignment horizontal="left"/>
      <protection locked="0"/>
    </xf>
    <xf numFmtId="0" fontId="10" fillId="0" borderId="1" xfId="89" applyFont="1" applyBorder="1" applyAlignment="1">
      <alignment horizontal="center" vertical="center" wrapText="1"/>
      <protection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3 2" xfId="41"/>
    <cellStyle name="xl24" xfId="42"/>
    <cellStyle name="xl24 2" xfId="43"/>
    <cellStyle name="xl25" xfId="44"/>
    <cellStyle name="xl25 2" xfId="45"/>
    <cellStyle name="xl26" xfId="46"/>
    <cellStyle name="xl27" xfId="47"/>
    <cellStyle name="xl27 2" xfId="48"/>
    <cellStyle name="xl28" xfId="49"/>
    <cellStyle name="xl29" xfId="50"/>
    <cellStyle name="xl30" xfId="51"/>
    <cellStyle name="xl31" xfId="52"/>
    <cellStyle name="xl31 2" xfId="53"/>
    <cellStyle name="xl32" xfId="54"/>
    <cellStyle name="xl33" xfId="55"/>
    <cellStyle name="xl34" xfId="56"/>
    <cellStyle name="xl34 2" xfId="57"/>
    <cellStyle name="xl35" xfId="58"/>
    <cellStyle name="xl35 2" xfId="59"/>
    <cellStyle name="xl36" xfId="60"/>
    <cellStyle name="xl36 2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2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3"/>
  <sheetViews>
    <sheetView showGridLines="0" tabSelected="1" zoomScale="80" zoomScaleNormal="80" zoomScalePageLayoutView="0" workbookViewId="0" topLeftCell="A1">
      <pane xSplit="2" ySplit="7" topLeftCell="C233" activePane="bottomRight" state="frozen"/>
      <selection pane="topLeft" activeCell="A1" sqref="A1"/>
      <selection pane="topRight" activeCell="G1" sqref="G1"/>
      <selection pane="bottomLeft" activeCell="A206" sqref="A206"/>
      <selection pane="bottomRight" activeCell="J68" sqref="J68"/>
    </sheetView>
  </sheetViews>
  <sheetFormatPr defaultColWidth="9.140625" defaultRowHeight="15" outlineLevelRow="6"/>
  <cols>
    <col min="1" max="1" width="47.57421875" style="19" customWidth="1"/>
    <col min="2" max="2" width="10.7109375" style="19" customWidth="1"/>
    <col min="3" max="3" width="14.28125" style="19" customWidth="1"/>
    <col min="4" max="6" width="13.00390625" style="19" customWidth="1"/>
    <col min="7" max="7" width="14.00390625" style="19" customWidth="1"/>
    <col min="8" max="10" width="13.00390625" style="19" customWidth="1"/>
    <col min="11" max="11" width="14.7109375" style="19" customWidth="1"/>
    <col min="12" max="12" width="13.00390625" style="19" customWidth="1"/>
    <col min="13" max="13" width="12.140625" style="19" customWidth="1"/>
    <col min="14" max="14" width="11.421875" style="19" customWidth="1"/>
    <col min="15" max="17" width="9.140625" style="19" customWidth="1"/>
    <col min="18" max="18" width="15.28125" style="19" customWidth="1"/>
    <col min="19" max="42" width="9.140625" style="19" customWidth="1"/>
    <col min="43" max="16384" width="9.140625" style="20" customWidth="1"/>
  </cols>
  <sheetData>
    <row r="1" spans="1:15" ht="16.5" customHeight="1">
      <c r="A1" s="59" t="s">
        <v>350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5.75" customHeight="1">
      <c r="A2" s="60" t="s">
        <v>448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" ht="15.75" customHeight="1">
      <c r="A3" s="61"/>
      <c r="B3" s="61"/>
    </row>
    <row r="4" spans="1:2" ht="12" customHeight="1">
      <c r="A4" s="62"/>
      <c r="B4" s="62"/>
    </row>
    <row r="5" spans="1:15" s="19" customFormat="1" ht="22.5" customHeight="1">
      <c r="A5" s="63" t="s">
        <v>0</v>
      </c>
      <c r="B5" s="64" t="s">
        <v>1</v>
      </c>
      <c r="C5" s="65">
        <v>2018</v>
      </c>
      <c r="D5" s="65"/>
      <c r="E5" s="65"/>
      <c r="F5" s="65"/>
      <c r="G5" s="65">
        <v>2019</v>
      </c>
      <c r="H5" s="65"/>
      <c r="I5" s="65"/>
      <c r="J5" s="65"/>
      <c r="K5" s="65" t="s">
        <v>351</v>
      </c>
      <c r="L5" s="65"/>
      <c r="M5" s="65"/>
      <c r="N5" s="65"/>
      <c r="O5" s="65"/>
    </row>
    <row r="6" spans="1:15" s="19" customFormat="1" ht="22.5" customHeight="1">
      <c r="A6" s="63"/>
      <c r="B6" s="64"/>
      <c r="C6" s="67" t="s">
        <v>3</v>
      </c>
      <c r="D6" s="67" t="s">
        <v>2</v>
      </c>
      <c r="E6" s="67"/>
      <c r="F6" s="67"/>
      <c r="G6" s="67" t="s">
        <v>3</v>
      </c>
      <c r="H6" s="67" t="s">
        <v>2</v>
      </c>
      <c r="I6" s="67"/>
      <c r="J6" s="67"/>
      <c r="K6" s="67" t="s">
        <v>352</v>
      </c>
      <c r="L6" s="67" t="s">
        <v>2</v>
      </c>
      <c r="M6" s="67"/>
      <c r="N6" s="67"/>
      <c r="O6" s="58" t="s">
        <v>353</v>
      </c>
    </row>
    <row r="7" spans="1:15" s="19" customFormat="1" ht="34.5" customHeight="1">
      <c r="A7" s="63"/>
      <c r="B7" s="64"/>
      <c r="C7" s="67"/>
      <c r="D7" s="21" t="s">
        <v>4</v>
      </c>
      <c r="E7" s="21" t="s">
        <v>5</v>
      </c>
      <c r="F7" s="21" t="s">
        <v>6</v>
      </c>
      <c r="G7" s="67"/>
      <c r="H7" s="21" t="s">
        <v>4</v>
      </c>
      <c r="I7" s="21" t="s">
        <v>5</v>
      </c>
      <c r="J7" s="21" t="s">
        <v>6</v>
      </c>
      <c r="K7" s="67"/>
      <c r="L7" s="21" t="s">
        <v>4</v>
      </c>
      <c r="M7" s="21" t="s">
        <v>5</v>
      </c>
      <c r="N7" s="21" t="s">
        <v>6</v>
      </c>
      <c r="O7" s="58"/>
    </row>
    <row r="8" spans="1:18" s="19" customFormat="1" ht="65.25" customHeight="1" outlineLevel="1">
      <c r="A8" s="22" t="s">
        <v>7</v>
      </c>
      <c r="B8" s="23" t="s">
        <v>8</v>
      </c>
      <c r="C8" s="24">
        <f>SUM(C9+C15+C30+C37+C42+C46+C49+C53+C57+C60)</f>
        <v>398285418.78999996</v>
      </c>
      <c r="D8" s="24">
        <f>SUM(D9+D15+D30+D37+D42+D46+D49+D53+D57+D60)</f>
        <v>252763159.18</v>
      </c>
      <c r="E8" s="24">
        <f>SUM(E9+E15+E30+E37+E42+E46+E49+E53+E57+E60)</f>
        <v>90904247.28999999</v>
      </c>
      <c r="F8" s="24">
        <f>SUM(F9+F15+F30+F37+F42+F46+F49+F53+F57+F60)</f>
        <v>54618012.32</v>
      </c>
      <c r="G8" s="24">
        <f>SUM(G9+G15+G30+G37+G42+G46+G49+G53+G57+G60)</f>
        <v>365530485.1</v>
      </c>
      <c r="H8" s="24">
        <f aca="true" t="shared" si="0" ref="H8:N8">SUM(H9+H15+H30+H37+H42+H46+H49+H53+H57+H60)</f>
        <v>207297063.44</v>
      </c>
      <c r="I8" s="24">
        <f t="shared" si="0"/>
        <v>98990656.65</v>
      </c>
      <c r="J8" s="24">
        <f t="shared" si="0"/>
        <v>59242765.01</v>
      </c>
      <c r="K8" s="24">
        <f t="shared" si="0"/>
        <v>-32754933.69000002</v>
      </c>
      <c r="L8" s="24">
        <f t="shared" si="0"/>
        <v>-45466095.74000001</v>
      </c>
      <c r="M8" s="24">
        <f t="shared" si="0"/>
        <v>8086409.360000001</v>
      </c>
      <c r="N8" s="24">
        <f t="shared" si="0"/>
        <v>4624752.689999999</v>
      </c>
      <c r="O8" s="25">
        <f aca="true" t="shared" si="1" ref="O8:O241">SUM(G8/C8)*100</f>
        <v>91.7760148514826</v>
      </c>
      <c r="R8" s="56"/>
    </row>
    <row r="9" spans="1:18" s="19" customFormat="1" ht="15" customHeight="1" outlineLevel="2">
      <c r="A9" s="22" t="s">
        <v>9</v>
      </c>
      <c r="B9" s="23" t="s">
        <v>10</v>
      </c>
      <c r="C9" s="24">
        <f aca="true" t="shared" si="2" ref="C9:N9">SUM(C10)</f>
        <v>40447382.43</v>
      </c>
      <c r="D9" s="24">
        <f t="shared" si="2"/>
        <v>0</v>
      </c>
      <c r="E9" s="24">
        <f t="shared" si="2"/>
        <v>21205056.88</v>
      </c>
      <c r="F9" s="24">
        <f t="shared" si="2"/>
        <v>19242325.55</v>
      </c>
      <c r="G9" s="24">
        <f t="shared" si="2"/>
        <v>43071214.33</v>
      </c>
      <c r="H9" s="24">
        <f t="shared" si="2"/>
        <v>0</v>
      </c>
      <c r="I9" s="24">
        <f t="shared" si="2"/>
        <v>21818284.84</v>
      </c>
      <c r="J9" s="24">
        <f t="shared" si="2"/>
        <v>21252929.49</v>
      </c>
      <c r="K9" s="24">
        <f t="shared" si="2"/>
        <v>2623831.8999999976</v>
      </c>
      <c r="L9" s="24">
        <f t="shared" si="2"/>
        <v>0</v>
      </c>
      <c r="M9" s="24">
        <f t="shared" si="2"/>
        <v>613227.96</v>
      </c>
      <c r="N9" s="24">
        <f t="shared" si="2"/>
        <v>2010603.9399999976</v>
      </c>
      <c r="O9" s="25">
        <f t="shared" si="1"/>
        <v>106.48702522231423</v>
      </c>
      <c r="R9" s="56"/>
    </row>
    <row r="10" spans="1:18" s="19" customFormat="1" ht="34.5" customHeight="1" outlineLevel="4">
      <c r="A10" s="26" t="s">
        <v>11</v>
      </c>
      <c r="B10" s="27" t="s">
        <v>12</v>
      </c>
      <c r="C10" s="28">
        <f aca="true" t="shared" si="3" ref="C10:N10">SUM(C11:C14)</f>
        <v>40447382.43</v>
      </c>
      <c r="D10" s="28">
        <f t="shared" si="3"/>
        <v>0</v>
      </c>
      <c r="E10" s="28">
        <f t="shared" si="3"/>
        <v>21205056.88</v>
      </c>
      <c r="F10" s="28">
        <f t="shared" si="3"/>
        <v>19242325.55</v>
      </c>
      <c r="G10" s="28">
        <f t="shared" si="3"/>
        <v>43071214.33</v>
      </c>
      <c r="H10" s="28">
        <f t="shared" si="3"/>
        <v>0</v>
      </c>
      <c r="I10" s="28">
        <f t="shared" si="3"/>
        <v>21818284.84</v>
      </c>
      <c r="J10" s="28">
        <f t="shared" si="3"/>
        <v>21252929.49</v>
      </c>
      <c r="K10" s="28">
        <f t="shared" si="3"/>
        <v>2623831.8999999976</v>
      </c>
      <c r="L10" s="28">
        <f t="shared" si="3"/>
        <v>0</v>
      </c>
      <c r="M10" s="28">
        <f t="shared" si="3"/>
        <v>613227.96</v>
      </c>
      <c r="N10" s="28">
        <f t="shared" si="3"/>
        <v>2010603.9399999976</v>
      </c>
      <c r="O10" s="29">
        <f t="shared" si="1"/>
        <v>106.48702522231423</v>
      </c>
      <c r="R10" s="56"/>
    </row>
    <row r="11" spans="1:18" s="19" customFormat="1" ht="33" customHeight="1" outlineLevel="6">
      <c r="A11" s="26" t="s">
        <v>354</v>
      </c>
      <c r="B11" s="27" t="s">
        <v>13</v>
      </c>
      <c r="C11" s="28">
        <f>SUM(D11:F11)</f>
        <v>19242325.55</v>
      </c>
      <c r="D11" s="28"/>
      <c r="E11" s="28"/>
      <c r="F11" s="28">
        <v>19242325.55</v>
      </c>
      <c r="G11" s="28">
        <f>SUM(H11:J11)</f>
        <v>21252929.49</v>
      </c>
      <c r="H11" s="28"/>
      <c r="I11" s="28"/>
      <c r="J11" s="28">
        <v>21252929.49</v>
      </c>
      <c r="K11" s="28">
        <f>SUM(L11:N11)</f>
        <v>2010603.9399999976</v>
      </c>
      <c r="L11" s="28">
        <f aca="true" t="shared" si="4" ref="L11:N14">SUM(H11-D11)</f>
        <v>0</v>
      </c>
      <c r="M11" s="28">
        <f>SUM(I11-E11)</f>
        <v>0</v>
      </c>
      <c r="N11" s="28">
        <f>SUM(J11-F11)</f>
        <v>2010603.9399999976</v>
      </c>
      <c r="O11" s="29">
        <f t="shared" si="1"/>
        <v>110.44886146830623</v>
      </c>
      <c r="R11" s="56"/>
    </row>
    <row r="12" spans="1:18" s="19" customFormat="1" ht="161.25" customHeight="1" outlineLevel="6">
      <c r="A12" s="26" t="s">
        <v>355</v>
      </c>
      <c r="B12" s="27" t="s">
        <v>14</v>
      </c>
      <c r="C12" s="28">
        <f>SUM(D12:F12)</f>
        <v>260600.54</v>
      </c>
      <c r="D12" s="28"/>
      <c r="E12" s="28">
        <v>260600.54</v>
      </c>
      <c r="F12" s="28"/>
      <c r="G12" s="28">
        <f>SUM(H12:J12)</f>
        <v>111714.26</v>
      </c>
      <c r="H12" s="28"/>
      <c r="I12" s="28">
        <v>111714.26</v>
      </c>
      <c r="J12" s="28"/>
      <c r="K12" s="28">
        <f>SUM(L12:N12)</f>
        <v>-148886.28000000003</v>
      </c>
      <c r="L12" s="28">
        <f t="shared" si="4"/>
        <v>0</v>
      </c>
      <c r="M12" s="28">
        <f t="shared" si="4"/>
        <v>-148886.28000000003</v>
      </c>
      <c r="N12" s="28">
        <f t="shared" si="4"/>
        <v>0</v>
      </c>
      <c r="O12" s="29">
        <f t="shared" si="1"/>
        <v>42.86800787135744</v>
      </c>
      <c r="R12" s="56"/>
    </row>
    <row r="13" spans="1:18" s="19" customFormat="1" ht="108.75" customHeight="1" outlineLevel="6">
      <c r="A13" s="26" t="s">
        <v>356</v>
      </c>
      <c r="B13" s="27" t="s">
        <v>15</v>
      </c>
      <c r="C13" s="28">
        <f>SUM(D13:F13)</f>
        <v>420386.34</v>
      </c>
      <c r="D13" s="28"/>
      <c r="E13" s="28">
        <v>420386.34</v>
      </c>
      <c r="F13" s="28"/>
      <c r="G13" s="28">
        <f>SUM(H13:J13)</f>
        <v>385303.58</v>
      </c>
      <c r="H13" s="28"/>
      <c r="I13" s="28">
        <v>385303.58</v>
      </c>
      <c r="J13" s="28"/>
      <c r="K13" s="28">
        <f>SUM(L13:N13)</f>
        <v>-35082.76000000001</v>
      </c>
      <c r="L13" s="28">
        <f t="shared" si="4"/>
        <v>0</v>
      </c>
      <c r="M13" s="28">
        <f t="shared" si="4"/>
        <v>-35082.76000000001</v>
      </c>
      <c r="N13" s="28">
        <f t="shared" si="4"/>
        <v>0</v>
      </c>
      <c r="O13" s="29">
        <f t="shared" si="1"/>
        <v>91.6546384451978</v>
      </c>
      <c r="R13" s="56"/>
    </row>
    <row r="14" spans="1:18" s="19" customFormat="1" ht="204.75" customHeight="1" outlineLevel="6">
      <c r="A14" s="26" t="s">
        <v>357</v>
      </c>
      <c r="B14" s="27" t="s">
        <v>16</v>
      </c>
      <c r="C14" s="28">
        <f>SUM(D14:F14)</f>
        <v>20524070</v>
      </c>
      <c r="D14" s="28"/>
      <c r="E14" s="28">
        <v>20524070</v>
      </c>
      <c r="F14" s="28"/>
      <c r="G14" s="28">
        <f>SUM(H14:J14)</f>
        <v>21321267</v>
      </c>
      <c r="H14" s="28"/>
      <c r="I14" s="28">
        <v>21321267</v>
      </c>
      <c r="J14" s="28"/>
      <c r="K14" s="28">
        <f>SUM(L14:N14)</f>
        <v>797197</v>
      </c>
      <c r="L14" s="28">
        <f t="shared" si="4"/>
        <v>0</v>
      </c>
      <c r="M14" s="28">
        <f t="shared" si="4"/>
        <v>797197</v>
      </c>
      <c r="N14" s="28">
        <f t="shared" si="4"/>
        <v>0</v>
      </c>
      <c r="O14" s="29">
        <f t="shared" si="1"/>
        <v>103.88420522830025</v>
      </c>
      <c r="R14" s="56"/>
    </row>
    <row r="15" spans="1:18" s="19" customFormat="1" ht="18.75" customHeight="1" outlineLevel="2">
      <c r="A15" s="22" t="s">
        <v>17</v>
      </c>
      <c r="B15" s="23" t="s">
        <v>18</v>
      </c>
      <c r="C15" s="24">
        <f>SUM(C16+C21+C24+C28)</f>
        <v>340068342.39</v>
      </c>
      <c r="D15" s="24">
        <f aca="true" t="shared" si="5" ref="D15:J15">SUM(D16+D21+D24+D28+D26)</f>
        <v>252763159.18</v>
      </c>
      <c r="E15" s="24">
        <f t="shared" si="5"/>
        <v>68231633.03</v>
      </c>
      <c r="F15" s="24">
        <f t="shared" si="5"/>
        <v>19073550.18</v>
      </c>
      <c r="G15" s="24">
        <f t="shared" si="5"/>
        <v>303946030.45</v>
      </c>
      <c r="H15" s="24">
        <f t="shared" si="5"/>
        <v>207297063.44</v>
      </c>
      <c r="I15" s="24">
        <f t="shared" si="5"/>
        <v>76002407.61</v>
      </c>
      <c r="J15" s="24">
        <f t="shared" si="5"/>
        <v>20646559.400000002</v>
      </c>
      <c r="K15" s="24">
        <f>SUM(K16+K21+K24+K28+K26)</f>
        <v>-36122311.94000001</v>
      </c>
      <c r="L15" s="24">
        <f>SUM(L16+L21+L24+L28+L26)</f>
        <v>-45466095.74000001</v>
      </c>
      <c r="M15" s="24">
        <f>SUM(M16+M21+M24+M28+M26)</f>
        <v>7770774.580000001</v>
      </c>
      <c r="N15" s="24">
        <f>SUM(N16+N21+N24+N28+N26)</f>
        <v>1573009.2200000011</v>
      </c>
      <c r="O15" s="25">
        <f t="shared" si="1"/>
        <v>89.37792571748008</v>
      </c>
      <c r="R15" s="56"/>
    </row>
    <row r="16" spans="1:18" s="19" customFormat="1" ht="30.75" customHeight="1" outlineLevel="4">
      <c r="A16" s="26" t="s">
        <v>19</v>
      </c>
      <c r="B16" s="27" t="s">
        <v>20</v>
      </c>
      <c r="C16" s="28">
        <f aca="true" t="shared" si="6" ref="C16:N16">SUM(C17:C20)</f>
        <v>68052625.62</v>
      </c>
      <c r="D16" s="28">
        <f t="shared" si="6"/>
        <v>0</v>
      </c>
      <c r="E16" s="28">
        <f t="shared" si="6"/>
        <v>49206449.01</v>
      </c>
      <c r="F16" s="28">
        <f t="shared" si="6"/>
        <v>18846176.61</v>
      </c>
      <c r="G16" s="28">
        <f t="shared" si="6"/>
        <v>70211446.39</v>
      </c>
      <c r="H16" s="28">
        <f t="shared" si="6"/>
        <v>0</v>
      </c>
      <c r="I16" s="28">
        <f t="shared" si="6"/>
        <v>49907662.91</v>
      </c>
      <c r="J16" s="28">
        <f t="shared" si="6"/>
        <v>20303783.48</v>
      </c>
      <c r="K16" s="28">
        <f t="shared" si="6"/>
        <v>2158820.769999998</v>
      </c>
      <c r="L16" s="28">
        <f t="shared" si="6"/>
        <v>0</v>
      </c>
      <c r="M16" s="28">
        <f t="shared" si="6"/>
        <v>701213.899999997</v>
      </c>
      <c r="N16" s="28">
        <f t="shared" si="6"/>
        <v>1457606.870000001</v>
      </c>
      <c r="O16" s="29">
        <f t="shared" si="1"/>
        <v>103.1722813783184</v>
      </c>
      <c r="R16" s="56"/>
    </row>
    <row r="17" spans="1:18" s="19" customFormat="1" ht="48.75" customHeight="1" outlineLevel="6">
      <c r="A17" s="26" t="s">
        <v>358</v>
      </c>
      <c r="B17" s="27" t="s">
        <v>21</v>
      </c>
      <c r="C17" s="28">
        <f>SUM(D17:F17)</f>
        <v>17366460.41</v>
      </c>
      <c r="D17" s="28"/>
      <c r="E17" s="28"/>
      <c r="F17" s="28">
        <v>17366460.41</v>
      </c>
      <c r="G17" s="28">
        <f>SUM(H17:J17)</f>
        <v>19052506.28</v>
      </c>
      <c r="H17" s="28"/>
      <c r="I17" s="28"/>
      <c r="J17" s="28">
        <v>19052506.28</v>
      </c>
      <c r="K17" s="28">
        <f>SUM(L17:N17)</f>
        <v>1686045.870000001</v>
      </c>
      <c r="L17" s="28">
        <f aca="true" t="shared" si="7" ref="L17:N20">SUM(H17-D17)</f>
        <v>0</v>
      </c>
      <c r="M17" s="28">
        <f t="shared" si="7"/>
        <v>0</v>
      </c>
      <c r="N17" s="28">
        <f t="shared" si="7"/>
        <v>1686045.870000001</v>
      </c>
      <c r="O17" s="29">
        <f t="shared" si="1"/>
        <v>109.70863279099257</v>
      </c>
      <c r="R17" s="56"/>
    </row>
    <row r="18" spans="1:18" s="19" customFormat="1" ht="48.75" customHeight="1" outlineLevel="6">
      <c r="A18" s="26" t="s">
        <v>359</v>
      </c>
      <c r="B18" s="27" t="s">
        <v>22</v>
      </c>
      <c r="C18" s="28">
        <f>SUM(D18:F18)</f>
        <v>1479716.2</v>
      </c>
      <c r="D18" s="28"/>
      <c r="E18" s="28"/>
      <c r="F18" s="28">
        <v>1479716.2</v>
      </c>
      <c r="G18" s="28">
        <f>SUM(H18:J18)</f>
        <v>1251277.2</v>
      </c>
      <c r="H18" s="28"/>
      <c r="I18" s="28"/>
      <c r="J18" s="28">
        <v>1251277.2</v>
      </c>
      <c r="K18" s="28">
        <f>SUM(L18:N18)</f>
        <v>-228439</v>
      </c>
      <c r="L18" s="28">
        <f t="shared" si="7"/>
        <v>0</v>
      </c>
      <c r="M18" s="28">
        <f t="shared" si="7"/>
        <v>0</v>
      </c>
      <c r="N18" s="28">
        <f t="shared" si="7"/>
        <v>-228439</v>
      </c>
      <c r="O18" s="29">
        <f t="shared" si="1"/>
        <v>84.56197208626898</v>
      </c>
      <c r="R18" s="56"/>
    </row>
    <row r="19" spans="1:18" s="19" customFormat="1" ht="129" customHeight="1" outlineLevel="6">
      <c r="A19" s="26" t="s">
        <v>360</v>
      </c>
      <c r="B19" s="30" t="s">
        <v>23</v>
      </c>
      <c r="C19" s="28">
        <f>SUM(D19:F19)</f>
        <v>22612.4</v>
      </c>
      <c r="D19" s="28"/>
      <c r="E19" s="28">
        <v>22612.4</v>
      </c>
      <c r="F19" s="28"/>
      <c r="G19" s="28">
        <f>SUM(H19:J19)</f>
        <v>0</v>
      </c>
      <c r="H19" s="28"/>
      <c r="I19" s="28"/>
      <c r="J19" s="28"/>
      <c r="K19" s="28">
        <f>SUM(L19:N19)</f>
        <v>-22612.4</v>
      </c>
      <c r="L19" s="28">
        <f t="shared" si="7"/>
        <v>0</v>
      </c>
      <c r="M19" s="28">
        <f t="shared" si="7"/>
        <v>-22612.4</v>
      </c>
      <c r="N19" s="28">
        <f t="shared" si="7"/>
        <v>0</v>
      </c>
      <c r="O19" s="29">
        <f t="shared" si="1"/>
        <v>0</v>
      </c>
      <c r="R19" s="56"/>
    </row>
    <row r="20" spans="1:18" s="19" customFormat="1" ht="224.25" customHeight="1" outlineLevel="6">
      <c r="A20" s="26" t="s">
        <v>361</v>
      </c>
      <c r="B20" s="27" t="s">
        <v>24</v>
      </c>
      <c r="C20" s="28">
        <f>SUM(D20:F20)</f>
        <v>49183836.61</v>
      </c>
      <c r="D20" s="28"/>
      <c r="E20" s="28">
        <v>49183836.61</v>
      </c>
      <c r="F20" s="28"/>
      <c r="G20" s="28">
        <f>SUM(H20:J20)</f>
        <v>49907662.91</v>
      </c>
      <c r="H20" s="28"/>
      <c r="I20" s="28">
        <v>49907662.91</v>
      </c>
      <c r="J20" s="28"/>
      <c r="K20" s="28">
        <f>SUM(L20:N20)</f>
        <v>723826.299999997</v>
      </c>
      <c r="L20" s="28">
        <f t="shared" si="7"/>
        <v>0</v>
      </c>
      <c r="M20" s="28">
        <f t="shared" si="7"/>
        <v>723826.299999997</v>
      </c>
      <c r="N20" s="28">
        <f t="shared" si="7"/>
        <v>0</v>
      </c>
      <c r="O20" s="29">
        <f t="shared" si="1"/>
        <v>101.47167514754803</v>
      </c>
      <c r="R20" s="56"/>
    </row>
    <row r="21" spans="1:18" s="19" customFormat="1" ht="28.5" customHeight="1" outlineLevel="4">
      <c r="A21" s="26" t="s">
        <v>25</v>
      </c>
      <c r="B21" s="27" t="s">
        <v>26</v>
      </c>
      <c r="C21" s="28">
        <f aca="true" t="shared" si="8" ref="C21:N21">SUM(C22:C23)</f>
        <v>272015716.77</v>
      </c>
      <c r="D21" s="28">
        <f t="shared" si="8"/>
        <v>252763159.18</v>
      </c>
      <c r="E21" s="28">
        <f t="shared" si="8"/>
        <v>19025184.02</v>
      </c>
      <c r="F21" s="28">
        <f t="shared" si="8"/>
        <v>227373.57</v>
      </c>
      <c r="G21" s="28">
        <f t="shared" si="8"/>
        <v>42557</v>
      </c>
      <c r="H21" s="28">
        <f t="shared" si="8"/>
        <v>0</v>
      </c>
      <c r="I21" s="28">
        <f t="shared" si="8"/>
        <v>0</v>
      </c>
      <c r="J21" s="28">
        <f t="shared" si="8"/>
        <v>42557</v>
      </c>
      <c r="K21" s="28">
        <f t="shared" si="8"/>
        <v>-271973159.77</v>
      </c>
      <c r="L21" s="28">
        <f t="shared" si="8"/>
        <v>-252763159.18</v>
      </c>
      <c r="M21" s="28">
        <f t="shared" si="8"/>
        <v>-19025184.02</v>
      </c>
      <c r="N21" s="28">
        <f t="shared" si="8"/>
        <v>-184816.57</v>
      </c>
      <c r="O21" s="29">
        <f t="shared" si="1"/>
        <v>0.01564505187616921</v>
      </c>
      <c r="R21" s="56"/>
    </row>
    <row r="22" spans="1:18" s="19" customFormat="1" ht="50.25" customHeight="1" outlineLevel="4">
      <c r="A22" s="26" t="s">
        <v>27</v>
      </c>
      <c r="B22" s="27" t="s">
        <v>28</v>
      </c>
      <c r="C22" s="28">
        <f>SUM(D22:F22)</f>
        <v>35200</v>
      </c>
      <c r="D22" s="28"/>
      <c r="E22" s="28"/>
      <c r="F22" s="28">
        <v>35200</v>
      </c>
      <c r="G22" s="28">
        <f>SUM(H22:J22)</f>
        <v>42557</v>
      </c>
      <c r="H22" s="28"/>
      <c r="I22" s="28"/>
      <c r="J22" s="28">
        <v>42557</v>
      </c>
      <c r="K22" s="28">
        <f>SUM(L22:N22)</f>
        <v>7357</v>
      </c>
      <c r="L22" s="28">
        <f aca="true" t="shared" si="9" ref="L22:N23">SUM(H22-D22)</f>
        <v>0</v>
      </c>
      <c r="M22" s="28">
        <f t="shared" si="9"/>
        <v>0</v>
      </c>
      <c r="N22" s="28">
        <f t="shared" si="9"/>
        <v>7357</v>
      </c>
      <c r="O22" s="29">
        <f t="shared" si="1"/>
        <v>120.90056818181819</v>
      </c>
      <c r="R22" s="56"/>
    </row>
    <row r="23" spans="1:18" s="19" customFormat="1" ht="156.75" customHeight="1" outlineLevel="4">
      <c r="A23" s="42" t="s">
        <v>362</v>
      </c>
      <c r="B23" s="43" t="s">
        <v>363</v>
      </c>
      <c r="C23" s="28">
        <f>SUM(D23:F23)</f>
        <v>271980516.77</v>
      </c>
      <c r="D23" s="28">
        <v>252763159.18</v>
      </c>
      <c r="E23" s="28">
        <v>19025184.02</v>
      </c>
      <c r="F23" s="28">
        <v>192173.57</v>
      </c>
      <c r="G23" s="28">
        <f>SUM(H23:J23)</f>
        <v>0</v>
      </c>
      <c r="H23" s="28"/>
      <c r="I23" s="28"/>
      <c r="J23" s="28"/>
      <c r="K23" s="28">
        <f>SUM(L23:N23)</f>
        <v>-271980516.77</v>
      </c>
      <c r="L23" s="28">
        <f t="shared" si="9"/>
        <v>-252763159.18</v>
      </c>
      <c r="M23" s="28">
        <f t="shared" si="9"/>
        <v>-19025184.02</v>
      </c>
      <c r="N23" s="28">
        <f t="shared" si="9"/>
        <v>-192173.57</v>
      </c>
      <c r="O23" s="29">
        <f t="shared" si="1"/>
        <v>0</v>
      </c>
      <c r="R23" s="56"/>
    </row>
    <row r="24" spans="1:18" s="19" customFormat="1" ht="20.25" customHeight="1" outlineLevel="4">
      <c r="A24" s="3" t="s">
        <v>29</v>
      </c>
      <c r="B24" s="4" t="s">
        <v>30</v>
      </c>
      <c r="C24" s="28">
        <f aca="true" t="shared" si="10" ref="C24:N24">SUM(C25)</f>
        <v>0</v>
      </c>
      <c r="D24" s="28">
        <f t="shared" si="10"/>
        <v>0</v>
      </c>
      <c r="E24" s="28">
        <f t="shared" si="10"/>
        <v>0</v>
      </c>
      <c r="F24" s="28">
        <f t="shared" si="10"/>
        <v>0</v>
      </c>
      <c r="G24" s="28">
        <f t="shared" si="10"/>
        <v>119863791.25999999</v>
      </c>
      <c r="H24" s="28">
        <f t="shared" si="10"/>
        <v>101530303.44</v>
      </c>
      <c r="I24" s="28">
        <f t="shared" si="10"/>
        <v>18133798.19</v>
      </c>
      <c r="J24" s="28">
        <f t="shared" si="10"/>
        <v>199689.63</v>
      </c>
      <c r="K24" s="28">
        <f t="shared" si="10"/>
        <v>119863791.25999999</v>
      </c>
      <c r="L24" s="28">
        <f t="shared" si="10"/>
        <v>101530303.44</v>
      </c>
      <c r="M24" s="28">
        <f t="shared" si="10"/>
        <v>18133798.19</v>
      </c>
      <c r="N24" s="28">
        <f t="shared" si="10"/>
        <v>199689.63</v>
      </c>
      <c r="O24" s="29" t="e">
        <f t="shared" si="1"/>
        <v>#DIV/0!</v>
      </c>
      <c r="R24" s="56"/>
    </row>
    <row r="25" spans="1:18" s="19" customFormat="1" ht="32.25" customHeight="1" outlineLevel="4">
      <c r="A25" s="49" t="s">
        <v>31</v>
      </c>
      <c r="B25" s="43" t="s">
        <v>449</v>
      </c>
      <c r="C25" s="28">
        <f>SUM(D25:F25)</f>
        <v>0</v>
      </c>
      <c r="D25" s="28"/>
      <c r="E25" s="28"/>
      <c r="F25" s="28"/>
      <c r="G25" s="28">
        <f>SUM(H25:J25)</f>
        <v>119863791.25999999</v>
      </c>
      <c r="H25" s="28">
        <v>101530303.44</v>
      </c>
      <c r="I25" s="28">
        <v>18133798.19</v>
      </c>
      <c r="J25" s="28">
        <v>199689.63</v>
      </c>
      <c r="K25" s="28">
        <f>SUM(L25:N25)</f>
        <v>119863791.25999999</v>
      </c>
      <c r="L25" s="28">
        <f>SUM(H25-D25)</f>
        <v>101530303.44</v>
      </c>
      <c r="M25" s="28">
        <f>SUM(I25-E25)</f>
        <v>18133798.19</v>
      </c>
      <c r="N25" s="28">
        <f>SUM(J25-F25)</f>
        <v>199689.63</v>
      </c>
      <c r="O25" s="29" t="e">
        <f t="shared" si="1"/>
        <v>#DIV/0!</v>
      </c>
      <c r="R25" s="56"/>
    </row>
    <row r="26" spans="1:18" s="19" customFormat="1" ht="32.25" customHeight="1" outlineLevel="4">
      <c r="A26" s="50" t="s">
        <v>32</v>
      </c>
      <c r="B26" s="43" t="s">
        <v>33</v>
      </c>
      <c r="C26" s="28"/>
      <c r="D26" s="28"/>
      <c r="E26" s="28"/>
      <c r="F26" s="28"/>
      <c r="G26" s="28">
        <f aca="true" t="shared" si="11" ref="G26:N26">SUM(G27)</f>
        <v>2162984.75</v>
      </c>
      <c r="H26" s="28">
        <f t="shared" si="11"/>
        <v>1991460</v>
      </c>
      <c r="I26" s="28">
        <f t="shared" si="11"/>
        <v>149894.9</v>
      </c>
      <c r="J26" s="28">
        <f t="shared" si="11"/>
        <v>21629.85</v>
      </c>
      <c r="K26" s="28">
        <f t="shared" si="11"/>
        <v>2162984.75</v>
      </c>
      <c r="L26" s="28">
        <f t="shared" si="11"/>
        <v>1991460</v>
      </c>
      <c r="M26" s="28">
        <f t="shared" si="11"/>
        <v>149894.9</v>
      </c>
      <c r="N26" s="28">
        <f t="shared" si="11"/>
        <v>21629.85</v>
      </c>
      <c r="O26" s="29" t="e">
        <f t="shared" si="1"/>
        <v>#DIV/0!</v>
      </c>
      <c r="R26" s="56"/>
    </row>
    <row r="27" spans="1:18" s="19" customFormat="1" ht="66.75" customHeight="1" outlineLevel="4">
      <c r="A27" s="50" t="s">
        <v>451</v>
      </c>
      <c r="B27" s="43" t="s">
        <v>450</v>
      </c>
      <c r="C27" s="28"/>
      <c r="D27" s="28"/>
      <c r="E27" s="28"/>
      <c r="F27" s="28"/>
      <c r="G27" s="28">
        <f>SUM(H27:J27)</f>
        <v>2162984.75</v>
      </c>
      <c r="H27" s="28">
        <v>1991460</v>
      </c>
      <c r="I27" s="28">
        <v>149894.9</v>
      </c>
      <c r="J27" s="28">
        <v>21629.85</v>
      </c>
      <c r="K27" s="28">
        <f>SUM(L27:N27)</f>
        <v>2162984.75</v>
      </c>
      <c r="L27" s="28">
        <f>SUM(H27-D27)</f>
        <v>1991460</v>
      </c>
      <c r="M27" s="28">
        <f>SUM(I27-E27)</f>
        <v>149894.9</v>
      </c>
      <c r="N27" s="28">
        <f>SUM(J27-F27)</f>
        <v>21629.85</v>
      </c>
      <c r="O27" s="29" t="e">
        <f t="shared" si="1"/>
        <v>#DIV/0!</v>
      </c>
      <c r="R27" s="56"/>
    </row>
    <row r="28" spans="1:18" s="19" customFormat="1" ht="48.75" customHeight="1" outlineLevel="4">
      <c r="A28" s="8" t="s">
        <v>34</v>
      </c>
      <c r="B28" s="11" t="s">
        <v>35</v>
      </c>
      <c r="C28" s="28">
        <f aca="true" t="shared" si="12" ref="C28:N28">SUM(C29)</f>
        <v>0</v>
      </c>
      <c r="D28" s="28">
        <f t="shared" si="12"/>
        <v>0</v>
      </c>
      <c r="E28" s="28">
        <f t="shared" si="12"/>
        <v>0</v>
      </c>
      <c r="F28" s="28">
        <f t="shared" si="12"/>
        <v>0</v>
      </c>
      <c r="G28" s="28">
        <f t="shared" si="12"/>
        <v>111665251.05</v>
      </c>
      <c r="H28" s="28">
        <f t="shared" si="12"/>
        <v>103775300</v>
      </c>
      <c r="I28" s="28">
        <f t="shared" si="12"/>
        <v>7811051.61</v>
      </c>
      <c r="J28" s="28">
        <f t="shared" si="12"/>
        <v>78899.44</v>
      </c>
      <c r="K28" s="28">
        <f t="shared" si="12"/>
        <v>111665251.05</v>
      </c>
      <c r="L28" s="28">
        <f t="shared" si="12"/>
        <v>103775300</v>
      </c>
      <c r="M28" s="28">
        <f t="shared" si="12"/>
        <v>7811051.61</v>
      </c>
      <c r="N28" s="28">
        <f t="shared" si="12"/>
        <v>78899.44</v>
      </c>
      <c r="O28" s="29" t="e">
        <f t="shared" si="1"/>
        <v>#DIV/0!</v>
      </c>
      <c r="R28" s="56"/>
    </row>
    <row r="29" spans="1:18" s="19" customFormat="1" ht="160.5" customHeight="1" outlineLevel="4">
      <c r="A29" s="49" t="s">
        <v>36</v>
      </c>
      <c r="B29" s="51" t="s">
        <v>37</v>
      </c>
      <c r="C29" s="28">
        <f>SUM(D29:F29)</f>
        <v>0</v>
      </c>
      <c r="D29" s="28"/>
      <c r="E29" s="28"/>
      <c r="F29" s="28"/>
      <c r="G29" s="28">
        <f>SUM(H29:J29)</f>
        <v>111665251.05</v>
      </c>
      <c r="H29" s="28">
        <v>103775300</v>
      </c>
      <c r="I29" s="28">
        <v>7811051.61</v>
      </c>
      <c r="J29" s="28">
        <v>78899.44</v>
      </c>
      <c r="K29" s="28">
        <f>SUM(L29:N29)</f>
        <v>111665251.05</v>
      </c>
      <c r="L29" s="28">
        <f>SUM(H29-D29)</f>
        <v>103775300</v>
      </c>
      <c r="M29" s="28">
        <f>SUM(I29-E29)</f>
        <v>7811051.61</v>
      </c>
      <c r="N29" s="28">
        <f>SUM(J29-F29)</f>
        <v>78899.44</v>
      </c>
      <c r="O29" s="29" t="e">
        <f t="shared" si="1"/>
        <v>#DIV/0!</v>
      </c>
      <c r="R29" s="56"/>
    </row>
    <row r="30" spans="1:18" s="19" customFormat="1" ht="34.5" customHeight="1" outlineLevel="2">
      <c r="A30" s="22" t="s">
        <v>38</v>
      </c>
      <c r="B30" s="23" t="s">
        <v>39</v>
      </c>
      <c r="C30" s="24">
        <f aca="true" t="shared" si="13" ref="C30:N30">SUM(C31)</f>
        <v>5865682.6</v>
      </c>
      <c r="D30" s="24">
        <f t="shared" si="13"/>
        <v>0</v>
      </c>
      <c r="E30" s="24">
        <f t="shared" si="13"/>
        <v>1167257.38</v>
      </c>
      <c r="F30" s="24">
        <f t="shared" si="13"/>
        <v>4698425.22</v>
      </c>
      <c r="G30" s="24">
        <f t="shared" si="13"/>
        <v>5756282.29</v>
      </c>
      <c r="H30" s="24">
        <f t="shared" si="13"/>
        <v>0</v>
      </c>
      <c r="I30" s="24">
        <f t="shared" si="13"/>
        <v>869664.2</v>
      </c>
      <c r="J30" s="24">
        <f t="shared" si="13"/>
        <v>4886618.09</v>
      </c>
      <c r="K30" s="24">
        <f t="shared" si="13"/>
        <v>-109400.31000000029</v>
      </c>
      <c r="L30" s="24">
        <f t="shared" si="13"/>
        <v>0</v>
      </c>
      <c r="M30" s="24">
        <f t="shared" si="13"/>
        <v>-297593.18</v>
      </c>
      <c r="N30" s="24">
        <f t="shared" si="13"/>
        <v>188192.8699999997</v>
      </c>
      <c r="O30" s="25">
        <f t="shared" si="1"/>
        <v>98.13490914083896</v>
      </c>
      <c r="R30" s="56"/>
    </row>
    <row r="31" spans="1:18" s="19" customFormat="1" ht="33.75" customHeight="1" outlineLevel="4">
      <c r="A31" s="26" t="s">
        <v>40</v>
      </c>
      <c r="B31" s="27" t="s">
        <v>41</v>
      </c>
      <c r="C31" s="28">
        <f aca="true" t="shared" si="14" ref="C31:N31">SUM(C32:C36)</f>
        <v>5865682.6</v>
      </c>
      <c r="D31" s="28">
        <f t="shared" si="14"/>
        <v>0</v>
      </c>
      <c r="E31" s="28">
        <f t="shared" si="14"/>
        <v>1167257.38</v>
      </c>
      <c r="F31" s="28">
        <f t="shared" si="14"/>
        <v>4698425.22</v>
      </c>
      <c r="G31" s="28">
        <f t="shared" si="14"/>
        <v>5756282.29</v>
      </c>
      <c r="H31" s="28">
        <f t="shared" si="14"/>
        <v>0</v>
      </c>
      <c r="I31" s="28">
        <f t="shared" si="14"/>
        <v>869664.2</v>
      </c>
      <c r="J31" s="28">
        <f t="shared" si="14"/>
        <v>4886618.09</v>
      </c>
      <c r="K31" s="28">
        <f t="shared" si="14"/>
        <v>-109400.31000000029</v>
      </c>
      <c r="L31" s="28">
        <f t="shared" si="14"/>
        <v>0</v>
      </c>
      <c r="M31" s="28">
        <f t="shared" si="14"/>
        <v>-297593.18</v>
      </c>
      <c r="N31" s="28">
        <f t="shared" si="14"/>
        <v>188192.8699999997</v>
      </c>
      <c r="O31" s="29">
        <f t="shared" si="1"/>
        <v>98.13490914083896</v>
      </c>
      <c r="R31" s="56"/>
    </row>
    <row r="32" spans="1:18" s="19" customFormat="1" ht="48" customHeight="1" outlineLevel="6">
      <c r="A32" s="26" t="s">
        <v>364</v>
      </c>
      <c r="B32" s="27" t="s">
        <v>42</v>
      </c>
      <c r="C32" s="28">
        <f>SUM(D32:F32)</f>
        <v>4682552.12</v>
      </c>
      <c r="D32" s="28"/>
      <c r="E32" s="28"/>
      <c r="F32" s="28">
        <v>4682552.12</v>
      </c>
      <c r="G32" s="28">
        <f>SUM(H32:J32)</f>
        <v>4877157.05</v>
      </c>
      <c r="H32" s="28"/>
      <c r="I32" s="28"/>
      <c r="J32" s="28">
        <v>4877157.05</v>
      </c>
      <c r="K32" s="28">
        <f>SUM(L32:N32)</f>
        <v>194604.9299999997</v>
      </c>
      <c r="L32" s="28">
        <f aca="true" t="shared" si="15" ref="L32:N36">SUM(H32-D32)</f>
        <v>0</v>
      </c>
      <c r="M32" s="28">
        <f t="shared" si="15"/>
        <v>0</v>
      </c>
      <c r="N32" s="28">
        <f t="shared" si="15"/>
        <v>194604.9299999997</v>
      </c>
      <c r="O32" s="29">
        <f t="shared" si="1"/>
        <v>104.15595865273572</v>
      </c>
      <c r="R32" s="56"/>
    </row>
    <row r="33" spans="1:18" s="19" customFormat="1" ht="110.25" customHeight="1" outlineLevel="6">
      <c r="A33" s="26" t="s">
        <v>365</v>
      </c>
      <c r="B33" s="30" t="s">
        <v>43</v>
      </c>
      <c r="C33" s="28">
        <f>SUM(D33:F33)</f>
        <v>784578.6</v>
      </c>
      <c r="D33" s="28"/>
      <c r="E33" s="28">
        <v>784578.6</v>
      </c>
      <c r="F33" s="28"/>
      <c r="G33" s="28">
        <f>SUM(H33:J33)</f>
        <v>330024.91</v>
      </c>
      <c r="H33" s="28"/>
      <c r="I33" s="28">
        <v>330024.91</v>
      </c>
      <c r="J33" s="28"/>
      <c r="K33" s="28">
        <f>SUM(L33:N33)</f>
        <v>-454553.69</v>
      </c>
      <c r="L33" s="28">
        <f t="shared" si="15"/>
        <v>0</v>
      </c>
      <c r="M33" s="28">
        <f t="shared" si="15"/>
        <v>-454553.69</v>
      </c>
      <c r="N33" s="28">
        <f t="shared" si="15"/>
        <v>0</v>
      </c>
      <c r="O33" s="29">
        <f t="shared" si="1"/>
        <v>42.063970391239316</v>
      </c>
      <c r="R33" s="56"/>
    </row>
    <row r="34" spans="1:18" s="19" customFormat="1" ht="114" customHeight="1" outlineLevel="6">
      <c r="A34" s="26" t="s">
        <v>366</v>
      </c>
      <c r="B34" s="30" t="s">
        <v>44</v>
      </c>
      <c r="C34" s="28">
        <f>SUM(D34:F34)</f>
        <v>382678.78</v>
      </c>
      <c r="D34" s="28"/>
      <c r="E34" s="28">
        <v>382678.78</v>
      </c>
      <c r="F34" s="28"/>
      <c r="G34" s="28">
        <f>SUM(H34:J34)</f>
        <v>539639.29</v>
      </c>
      <c r="H34" s="28"/>
      <c r="I34" s="28">
        <v>539639.29</v>
      </c>
      <c r="J34" s="28"/>
      <c r="K34" s="28">
        <f>SUM(L34:N34)</f>
        <v>156960.51</v>
      </c>
      <c r="L34" s="28">
        <f t="shared" si="15"/>
        <v>0</v>
      </c>
      <c r="M34" s="28">
        <f t="shared" si="15"/>
        <v>156960.51</v>
      </c>
      <c r="N34" s="28">
        <f t="shared" si="15"/>
        <v>0</v>
      </c>
      <c r="O34" s="29">
        <f t="shared" si="1"/>
        <v>141.01625650630535</v>
      </c>
      <c r="R34" s="56"/>
    </row>
    <row r="35" spans="1:18" s="19" customFormat="1" ht="95.25" customHeight="1" outlineLevel="6">
      <c r="A35" s="31" t="s">
        <v>367</v>
      </c>
      <c r="B35" s="32" t="s">
        <v>45</v>
      </c>
      <c r="C35" s="28">
        <f>SUM(D35:F35)</f>
        <v>9954.31</v>
      </c>
      <c r="D35" s="28"/>
      <c r="E35" s="28"/>
      <c r="F35" s="28">
        <v>9954.31</v>
      </c>
      <c r="G35" s="28">
        <f>SUM(H35:J35)</f>
        <v>4008.4</v>
      </c>
      <c r="H35" s="28"/>
      <c r="I35" s="28"/>
      <c r="J35" s="28">
        <v>4008.4</v>
      </c>
      <c r="K35" s="28">
        <f>SUM(L35:N35)</f>
        <v>-5945.91</v>
      </c>
      <c r="L35" s="28">
        <f t="shared" si="15"/>
        <v>0</v>
      </c>
      <c r="M35" s="28">
        <f t="shared" si="15"/>
        <v>0</v>
      </c>
      <c r="N35" s="28">
        <f t="shared" si="15"/>
        <v>-5945.91</v>
      </c>
      <c r="O35" s="29">
        <f t="shared" si="1"/>
        <v>40.26798442081873</v>
      </c>
      <c r="R35" s="56"/>
    </row>
    <row r="36" spans="1:18" s="19" customFormat="1" ht="90.75" customHeight="1" outlineLevel="6">
      <c r="A36" s="31" t="s">
        <v>368</v>
      </c>
      <c r="B36" s="32" t="s">
        <v>46</v>
      </c>
      <c r="C36" s="28">
        <f>SUM(D36:F36)</f>
        <v>5918.79</v>
      </c>
      <c r="D36" s="28"/>
      <c r="E36" s="28"/>
      <c r="F36" s="28">
        <v>5918.79</v>
      </c>
      <c r="G36" s="28">
        <f>SUM(H36:J36)</f>
        <v>5452.64</v>
      </c>
      <c r="H36" s="28"/>
      <c r="I36" s="28"/>
      <c r="J36" s="28">
        <v>5452.64</v>
      </c>
      <c r="K36" s="28">
        <f>SUM(L36:N36)</f>
        <v>-466.14999999999964</v>
      </c>
      <c r="L36" s="28">
        <f t="shared" si="15"/>
        <v>0</v>
      </c>
      <c r="M36" s="28">
        <f t="shared" si="15"/>
        <v>0</v>
      </c>
      <c r="N36" s="28">
        <f t="shared" si="15"/>
        <v>-466.14999999999964</v>
      </c>
      <c r="O36" s="29">
        <f t="shared" si="1"/>
        <v>92.12423485205592</v>
      </c>
      <c r="R36" s="56"/>
    </row>
    <row r="37" spans="1:18" s="19" customFormat="1" ht="32.25" customHeight="1" outlineLevel="2">
      <c r="A37" s="22" t="s">
        <v>47</v>
      </c>
      <c r="B37" s="23" t="s">
        <v>48</v>
      </c>
      <c r="C37" s="24">
        <f aca="true" t="shared" si="16" ref="C37:N37">SUM(C38)</f>
        <v>984347.8</v>
      </c>
      <c r="D37" s="24">
        <f t="shared" si="16"/>
        <v>0</v>
      </c>
      <c r="E37" s="24">
        <f t="shared" si="16"/>
        <v>300300</v>
      </c>
      <c r="F37" s="24">
        <f t="shared" si="16"/>
        <v>684047.8</v>
      </c>
      <c r="G37" s="24">
        <f t="shared" si="16"/>
        <v>1047941.38</v>
      </c>
      <c r="H37" s="24">
        <f t="shared" si="16"/>
        <v>0</v>
      </c>
      <c r="I37" s="24">
        <f t="shared" si="16"/>
        <v>300300</v>
      </c>
      <c r="J37" s="24">
        <f t="shared" si="16"/>
        <v>747641.38</v>
      </c>
      <c r="K37" s="24">
        <f t="shared" si="16"/>
        <v>63593.580000000016</v>
      </c>
      <c r="L37" s="24">
        <f t="shared" si="16"/>
        <v>0</v>
      </c>
      <c r="M37" s="24">
        <f t="shared" si="16"/>
        <v>0</v>
      </c>
      <c r="N37" s="24">
        <f t="shared" si="16"/>
        <v>63593.580000000016</v>
      </c>
      <c r="O37" s="25">
        <f t="shared" si="1"/>
        <v>106.46047870478299</v>
      </c>
      <c r="R37" s="56"/>
    </row>
    <row r="38" spans="1:18" s="19" customFormat="1" ht="33" customHeight="1" outlineLevel="4">
      <c r="A38" s="26" t="s">
        <v>49</v>
      </c>
      <c r="B38" s="27" t="s">
        <v>50</v>
      </c>
      <c r="C38" s="28">
        <f aca="true" t="shared" si="17" ref="C38:N38">SUM(C39:C41)</f>
        <v>984347.8</v>
      </c>
      <c r="D38" s="28">
        <f t="shared" si="17"/>
        <v>0</v>
      </c>
      <c r="E38" s="28">
        <f t="shared" si="17"/>
        <v>300300</v>
      </c>
      <c r="F38" s="28">
        <f t="shared" si="17"/>
        <v>684047.8</v>
      </c>
      <c r="G38" s="28">
        <f t="shared" si="17"/>
        <v>1047941.38</v>
      </c>
      <c r="H38" s="28">
        <f t="shared" si="17"/>
        <v>0</v>
      </c>
      <c r="I38" s="28">
        <f t="shared" si="17"/>
        <v>300300</v>
      </c>
      <c r="J38" s="28">
        <f t="shared" si="17"/>
        <v>747641.38</v>
      </c>
      <c r="K38" s="28">
        <f t="shared" si="17"/>
        <v>63593.580000000016</v>
      </c>
      <c r="L38" s="28">
        <f t="shared" si="17"/>
        <v>0</v>
      </c>
      <c r="M38" s="28">
        <f t="shared" si="17"/>
        <v>0</v>
      </c>
      <c r="N38" s="28">
        <f t="shared" si="17"/>
        <v>63593.580000000016</v>
      </c>
      <c r="O38" s="29">
        <f t="shared" si="1"/>
        <v>106.46047870478299</v>
      </c>
      <c r="R38" s="56"/>
    </row>
    <row r="39" spans="1:18" s="19" customFormat="1" ht="33.75" customHeight="1" outlineLevel="6">
      <c r="A39" s="26" t="s">
        <v>369</v>
      </c>
      <c r="B39" s="27" t="s">
        <v>51</v>
      </c>
      <c r="C39" s="28">
        <f>SUM(D39:F39)</f>
        <v>483077.8</v>
      </c>
      <c r="D39" s="28"/>
      <c r="E39" s="28"/>
      <c r="F39" s="28">
        <v>483077.8</v>
      </c>
      <c r="G39" s="28">
        <f>SUM(H39:J39)</f>
        <v>546671.38</v>
      </c>
      <c r="H39" s="28"/>
      <c r="I39" s="28"/>
      <c r="J39" s="28">
        <v>546671.38</v>
      </c>
      <c r="K39" s="28">
        <f>SUM(L39:N39)</f>
        <v>63593.580000000016</v>
      </c>
      <c r="L39" s="28">
        <f aca="true" t="shared" si="18" ref="L39:N41">SUM(H39-D39)</f>
        <v>0</v>
      </c>
      <c r="M39" s="28">
        <f t="shared" si="18"/>
        <v>0</v>
      </c>
      <c r="N39" s="28">
        <f t="shared" si="18"/>
        <v>63593.580000000016</v>
      </c>
      <c r="O39" s="29">
        <f t="shared" si="1"/>
        <v>113.16425221775872</v>
      </c>
      <c r="R39" s="56"/>
    </row>
    <row r="40" spans="1:18" s="19" customFormat="1" ht="66" customHeight="1" outlineLevel="6">
      <c r="A40" s="3" t="s">
        <v>52</v>
      </c>
      <c r="B40" s="4" t="s">
        <v>53</v>
      </c>
      <c r="C40" s="28">
        <f>SUM(D40:F40)</f>
        <v>23100</v>
      </c>
      <c r="D40" s="28"/>
      <c r="E40" s="28">
        <v>23100</v>
      </c>
      <c r="F40" s="28"/>
      <c r="G40" s="28">
        <f>SUM(H40:J40)</f>
        <v>23100</v>
      </c>
      <c r="H40" s="28"/>
      <c r="I40" s="28">
        <v>23100</v>
      </c>
      <c r="J40" s="28"/>
      <c r="K40" s="28">
        <f>SUM(L40:N40)</f>
        <v>0</v>
      </c>
      <c r="L40" s="28">
        <f t="shared" si="18"/>
        <v>0</v>
      </c>
      <c r="M40" s="28">
        <f t="shared" si="18"/>
        <v>0</v>
      </c>
      <c r="N40" s="28">
        <f t="shared" si="18"/>
        <v>0</v>
      </c>
      <c r="O40" s="29">
        <f t="shared" si="1"/>
        <v>100</v>
      </c>
      <c r="R40" s="56"/>
    </row>
    <row r="41" spans="1:18" s="19" customFormat="1" ht="60.75" customHeight="1" outlineLevel="6">
      <c r="A41" s="3" t="s">
        <v>54</v>
      </c>
      <c r="B41" s="4" t="s">
        <v>55</v>
      </c>
      <c r="C41" s="28">
        <f>SUM(D41:F41)</f>
        <v>478170</v>
      </c>
      <c r="D41" s="28"/>
      <c r="E41" s="28">
        <v>277200</v>
      </c>
      <c r="F41" s="28">
        <v>200970</v>
      </c>
      <c r="G41" s="28">
        <f>SUM(H41:J41)</f>
        <v>478170</v>
      </c>
      <c r="H41" s="28"/>
      <c r="I41" s="28">
        <v>277200</v>
      </c>
      <c r="J41" s="28">
        <v>200970</v>
      </c>
      <c r="K41" s="28">
        <f>SUM(L41:N41)</f>
        <v>0</v>
      </c>
      <c r="L41" s="28">
        <f t="shared" si="18"/>
        <v>0</v>
      </c>
      <c r="M41" s="28">
        <f t="shared" si="18"/>
        <v>0</v>
      </c>
      <c r="N41" s="28">
        <f t="shared" si="18"/>
        <v>0</v>
      </c>
      <c r="O41" s="29">
        <f t="shared" si="1"/>
        <v>100</v>
      </c>
      <c r="R41" s="56"/>
    </row>
    <row r="42" spans="1:18" s="19" customFormat="1" ht="79.5" customHeight="1" outlineLevel="2">
      <c r="A42" s="22" t="s">
        <v>56</v>
      </c>
      <c r="B42" s="23" t="s">
        <v>57</v>
      </c>
      <c r="C42" s="24">
        <f aca="true" t="shared" si="19" ref="C42:N42">SUM(C43)</f>
        <v>1248943.58</v>
      </c>
      <c r="D42" s="24">
        <f t="shared" si="19"/>
        <v>0</v>
      </c>
      <c r="E42" s="24">
        <f t="shared" si="19"/>
        <v>0</v>
      </c>
      <c r="F42" s="24">
        <f t="shared" si="19"/>
        <v>1248943.58</v>
      </c>
      <c r="G42" s="24">
        <f t="shared" si="19"/>
        <v>841569.4099999999</v>
      </c>
      <c r="H42" s="24">
        <f t="shared" si="19"/>
        <v>0</v>
      </c>
      <c r="I42" s="24">
        <f t="shared" si="19"/>
        <v>0</v>
      </c>
      <c r="J42" s="24">
        <f t="shared" si="19"/>
        <v>841569.4099999999</v>
      </c>
      <c r="K42" s="24">
        <f t="shared" si="19"/>
        <v>-407374.17000000004</v>
      </c>
      <c r="L42" s="24">
        <f t="shared" si="19"/>
        <v>0</v>
      </c>
      <c r="M42" s="24">
        <f t="shared" si="19"/>
        <v>0</v>
      </c>
      <c r="N42" s="24">
        <f t="shared" si="19"/>
        <v>-407374.17000000004</v>
      </c>
      <c r="O42" s="25">
        <f t="shared" si="1"/>
        <v>67.3825001766693</v>
      </c>
      <c r="R42" s="56"/>
    </row>
    <row r="43" spans="1:18" s="19" customFormat="1" ht="51" customHeight="1" outlineLevel="4">
      <c r="A43" s="26" t="s">
        <v>58</v>
      </c>
      <c r="B43" s="27" t="s">
        <v>59</v>
      </c>
      <c r="C43" s="28">
        <f aca="true" t="shared" si="20" ref="C43:N43">SUM(C44+C45)</f>
        <v>1248943.58</v>
      </c>
      <c r="D43" s="28">
        <f t="shared" si="20"/>
        <v>0</v>
      </c>
      <c r="E43" s="28">
        <f t="shared" si="20"/>
        <v>0</v>
      </c>
      <c r="F43" s="28">
        <f t="shared" si="20"/>
        <v>1248943.58</v>
      </c>
      <c r="G43" s="28">
        <f t="shared" si="20"/>
        <v>841569.4099999999</v>
      </c>
      <c r="H43" s="28">
        <f t="shared" si="20"/>
        <v>0</v>
      </c>
      <c r="I43" s="28">
        <f t="shared" si="20"/>
        <v>0</v>
      </c>
      <c r="J43" s="28">
        <f t="shared" si="20"/>
        <v>841569.4099999999</v>
      </c>
      <c r="K43" s="28">
        <f t="shared" si="20"/>
        <v>-407374.17000000004</v>
      </c>
      <c r="L43" s="28">
        <f t="shared" si="20"/>
        <v>0</v>
      </c>
      <c r="M43" s="28">
        <f t="shared" si="20"/>
        <v>0</v>
      </c>
      <c r="N43" s="28">
        <f t="shared" si="20"/>
        <v>-407374.17000000004</v>
      </c>
      <c r="O43" s="29">
        <f t="shared" si="1"/>
        <v>67.3825001766693</v>
      </c>
      <c r="R43" s="56"/>
    </row>
    <row r="44" spans="1:18" s="19" customFormat="1" ht="46.5" customHeight="1" outlineLevel="6">
      <c r="A44" s="26" t="s">
        <v>370</v>
      </c>
      <c r="B44" s="27" t="s">
        <v>60</v>
      </c>
      <c r="C44" s="28">
        <f>SUM(D44:F44)</f>
        <v>746917.02</v>
      </c>
      <c r="D44" s="28"/>
      <c r="E44" s="28"/>
      <c r="F44" s="28">
        <v>746917.02</v>
      </c>
      <c r="G44" s="28">
        <f>SUM(H44:J44)</f>
        <v>677475.73</v>
      </c>
      <c r="H44" s="28"/>
      <c r="I44" s="28"/>
      <c r="J44" s="28">
        <v>677475.73</v>
      </c>
      <c r="K44" s="28">
        <f>SUM(L44:N44)</f>
        <v>-69441.29000000004</v>
      </c>
      <c r="L44" s="28">
        <f aca="true" t="shared" si="21" ref="L44:N45">SUM(H44-D44)</f>
        <v>0</v>
      </c>
      <c r="M44" s="28">
        <f t="shared" si="21"/>
        <v>0</v>
      </c>
      <c r="N44" s="28">
        <f t="shared" si="21"/>
        <v>-69441.29000000004</v>
      </c>
      <c r="O44" s="29">
        <f t="shared" si="1"/>
        <v>90.70294448505136</v>
      </c>
      <c r="R44" s="56"/>
    </row>
    <row r="45" spans="1:18" s="19" customFormat="1" ht="46.5" customHeight="1" outlineLevel="6">
      <c r="A45" s="26" t="s">
        <v>371</v>
      </c>
      <c r="B45" s="30" t="s">
        <v>61</v>
      </c>
      <c r="C45" s="28">
        <f>SUM(D45:F45)</f>
        <v>502026.56</v>
      </c>
      <c r="D45" s="28"/>
      <c r="E45" s="28"/>
      <c r="F45" s="28">
        <v>502026.56</v>
      </c>
      <c r="G45" s="28">
        <f>SUM(H45:J45)</f>
        <v>164093.68</v>
      </c>
      <c r="H45" s="28"/>
      <c r="I45" s="28"/>
      <c r="J45" s="28">
        <v>164093.68</v>
      </c>
      <c r="K45" s="28">
        <f>SUM(L45:N45)</f>
        <v>-337932.88</v>
      </c>
      <c r="L45" s="28">
        <f t="shared" si="21"/>
        <v>0</v>
      </c>
      <c r="M45" s="28">
        <f t="shared" si="21"/>
        <v>0</v>
      </c>
      <c r="N45" s="28">
        <f t="shared" si="21"/>
        <v>-337932.88</v>
      </c>
      <c r="O45" s="29">
        <f t="shared" si="1"/>
        <v>32.6862546874014</v>
      </c>
      <c r="R45" s="56"/>
    </row>
    <row r="46" spans="1:18" s="19" customFormat="1" ht="46.5" customHeight="1" outlineLevel="6">
      <c r="A46" s="22" t="s">
        <v>62</v>
      </c>
      <c r="B46" s="33" t="s">
        <v>63</v>
      </c>
      <c r="C46" s="24">
        <f aca="true" t="shared" si="22" ref="C46:N47">SUM(C47)</f>
        <v>29934.03</v>
      </c>
      <c r="D46" s="24">
        <f t="shared" si="22"/>
        <v>0</v>
      </c>
      <c r="E46" s="24">
        <f t="shared" si="22"/>
        <v>0</v>
      </c>
      <c r="F46" s="24">
        <f t="shared" si="22"/>
        <v>29934.03</v>
      </c>
      <c r="G46" s="24">
        <f t="shared" si="22"/>
        <v>31599.62</v>
      </c>
      <c r="H46" s="24">
        <f t="shared" si="22"/>
        <v>0</v>
      </c>
      <c r="I46" s="24">
        <f t="shared" si="22"/>
        <v>0</v>
      </c>
      <c r="J46" s="24">
        <f t="shared" si="22"/>
        <v>31599.62</v>
      </c>
      <c r="K46" s="24">
        <f t="shared" si="22"/>
        <v>1665.5900000000001</v>
      </c>
      <c r="L46" s="24">
        <f t="shared" si="22"/>
        <v>0</v>
      </c>
      <c r="M46" s="24">
        <f t="shared" si="22"/>
        <v>0</v>
      </c>
      <c r="N46" s="24">
        <f t="shared" si="22"/>
        <v>1665.5900000000001</v>
      </c>
      <c r="O46" s="25">
        <f t="shared" si="1"/>
        <v>105.5642023476291</v>
      </c>
      <c r="R46" s="56"/>
    </row>
    <row r="47" spans="1:18" s="19" customFormat="1" ht="46.5" customHeight="1" outlineLevel="6">
      <c r="A47" s="26" t="s">
        <v>64</v>
      </c>
      <c r="B47" s="30" t="s">
        <v>65</v>
      </c>
      <c r="C47" s="28">
        <f t="shared" si="22"/>
        <v>29934.03</v>
      </c>
      <c r="D47" s="28">
        <f t="shared" si="22"/>
        <v>0</v>
      </c>
      <c r="E47" s="28">
        <f t="shared" si="22"/>
        <v>0</v>
      </c>
      <c r="F47" s="28">
        <f t="shared" si="22"/>
        <v>29934.03</v>
      </c>
      <c r="G47" s="28">
        <f t="shared" si="22"/>
        <v>31599.62</v>
      </c>
      <c r="H47" s="28">
        <f t="shared" si="22"/>
        <v>0</v>
      </c>
      <c r="I47" s="28">
        <f t="shared" si="22"/>
        <v>0</v>
      </c>
      <c r="J47" s="28">
        <f t="shared" si="22"/>
        <v>31599.62</v>
      </c>
      <c r="K47" s="28">
        <f t="shared" si="22"/>
        <v>1665.5900000000001</v>
      </c>
      <c r="L47" s="28">
        <f t="shared" si="22"/>
        <v>0</v>
      </c>
      <c r="M47" s="28">
        <f t="shared" si="22"/>
        <v>0</v>
      </c>
      <c r="N47" s="28">
        <f t="shared" si="22"/>
        <v>1665.5900000000001</v>
      </c>
      <c r="O47" s="29">
        <f t="shared" si="1"/>
        <v>105.5642023476291</v>
      </c>
      <c r="R47" s="56"/>
    </row>
    <row r="48" spans="1:18" s="19" customFormat="1" ht="36" customHeight="1" outlineLevel="6">
      <c r="A48" s="26" t="s">
        <v>372</v>
      </c>
      <c r="B48" s="30" t="s">
        <v>66</v>
      </c>
      <c r="C48" s="28">
        <f>SUM(D48:F48)</f>
        <v>29934.03</v>
      </c>
      <c r="D48" s="28"/>
      <c r="E48" s="28"/>
      <c r="F48" s="28">
        <v>29934.03</v>
      </c>
      <c r="G48" s="28">
        <f>SUM(H48:J48)</f>
        <v>31599.62</v>
      </c>
      <c r="H48" s="28"/>
      <c r="I48" s="28"/>
      <c r="J48" s="28">
        <v>31599.62</v>
      </c>
      <c r="K48" s="28">
        <f>SUM(L48:N48)</f>
        <v>1665.5900000000001</v>
      </c>
      <c r="L48" s="28">
        <f>SUM(H48-D48)</f>
        <v>0</v>
      </c>
      <c r="M48" s="28">
        <f>SUM(I48-E48)</f>
        <v>0</v>
      </c>
      <c r="N48" s="28">
        <f>SUM(J48-F48)</f>
        <v>1665.5900000000001</v>
      </c>
      <c r="O48" s="29">
        <f t="shared" si="1"/>
        <v>105.5642023476291</v>
      </c>
      <c r="R48" s="56"/>
    </row>
    <row r="49" spans="1:18" s="19" customFormat="1" ht="22.5" customHeight="1" outlineLevel="6">
      <c r="A49" s="1" t="s">
        <v>67</v>
      </c>
      <c r="B49" s="2" t="s">
        <v>68</v>
      </c>
      <c r="C49" s="24">
        <f aca="true" t="shared" si="23" ref="C49:N49">SUM(C50)</f>
        <v>31000</v>
      </c>
      <c r="D49" s="24">
        <f t="shared" si="23"/>
        <v>0</v>
      </c>
      <c r="E49" s="24">
        <f t="shared" si="23"/>
        <v>0</v>
      </c>
      <c r="F49" s="24">
        <f t="shared" si="23"/>
        <v>31000</v>
      </c>
      <c r="G49" s="24">
        <f t="shared" si="23"/>
        <v>12549.26</v>
      </c>
      <c r="H49" s="24">
        <f t="shared" si="23"/>
        <v>0</v>
      </c>
      <c r="I49" s="24">
        <f t="shared" si="23"/>
        <v>0</v>
      </c>
      <c r="J49" s="24">
        <f t="shared" si="23"/>
        <v>12549.26</v>
      </c>
      <c r="K49" s="24">
        <f t="shared" si="23"/>
        <v>-18450.739999999998</v>
      </c>
      <c r="L49" s="24">
        <f t="shared" si="23"/>
        <v>0</v>
      </c>
      <c r="M49" s="24">
        <f t="shared" si="23"/>
        <v>0</v>
      </c>
      <c r="N49" s="24">
        <f t="shared" si="23"/>
        <v>-18450.739999999998</v>
      </c>
      <c r="O49" s="25">
        <f t="shared" si="1"/>
        <v>40.48148387096774</v>
      </c>
      <c r="R49" s="56"/>
    </row>
    <row r="50" spans="1:18" s="19" customFormat="1" ht="36" customHeight="1" outlineLevel="6">
      <c r="A50" s="3" t="s">
        <v>69</v>
      </c>
      <c r="B50" s="4" t="s">
        <v>70</v>
      </c>
      <c r="C50" s="28">
        <f>SUM(C51:C52)</f>
        <v>31000</v>
      </c>
      <c r="D50" s="28">
        <f aca="true" t="shared" si="24" ref="D50:N50">SUM(D51:D52)</f>
        <v>0</v>
      </c>
      <c r="E50" s="28">
        <f t="shared" si="24"/>
        <v>0</v>
      </c>
      <c r="F50" s="28">
        <f t="shared" si="24"/>
        <v>31000</v>
      </c>
      <c r="G50" s="28">
        <f t="shared" si="24"/>
        <v>12549.26</v>
      </c>
      <c r="H50" s="28">
        <f t="shared" si="24"/>
        <v>0</v>
      </c>
      <c r="I50" s="28">
        <f t="shared" si="24"/>
        <v>0</v>
      </c>
      <c r="J50" s="28">
        <f t="shared" si="24"/>
        <v>12549.26</v>
      </c>
      <c r="K50" s="28">
        <f t="shared" si="24"/>
        <v>-18450.739999999998</v>
      </c>
      <c r="L50" s="28">
        <f t="shared" si="24"/>
        <v>0</v>
      </c>
      <c r="M50" s="28">
        <f t="shared" si="24"/>
        <v>0</v>
      </c>
      <c r="N50" s="28">
        <f t="shared" si="24"/>
        <v>-18450.739999999998</v>
      </c>
      <c r="O50" s="29">
        <f t="shared" si="1"/>
        <v>40.48148387096774</v>
      </c>
      <c r="R50" s="56"/>
    </row>
    <row r="51" spans="1:18" s="19" customFormat="1" ht="53.25" customHeight="1" outlineLevel="6">
      <c r="A51" s="44" t="s">
        <v>439</v>
      </c>
      <c r="B51" s="4">
        <v>180102021</v>
      </c>
      <c r="C51" s="28">
        <f>SUM(D51:F51)</f>
        <v>11000</v>
      </c>
      <c r="D51" s="28"/>
      <c r="E51" s="28"/>
      <c r="F51" s="28">
        <v>11000</v>
      </c>
      <c r="G51" s="28">
        <f>SUM(H51:J51)</f>
        <v>5549.26</v>
      </c>
      <c r="H51" s="28"/>
      <c r="I51" s="28"/>
      <c r="J51" s="28">
        <v>5549.26</v>
      </c>
      <c r="K51" s="28">
        <f>SUM(L51:N51)</f>
        <v>-5450.74</v>
      </c>
      <c r="L51" s="28">
        <f aca="true" t="shared" si="25" ref="L51:N52">SUM(H51-D51)</f>
        <v>0</v>
      </c>
      <c r="M51" s="28">
        <f t="shared" si="25"/>
        <v>0</v>
      </c>
      <c r="N51" s="28">
        <f t="shared" si="25"/>
        <v>-5450.74</v>
      </c>
      <c r="O51" s="29">
        <f t="shared" si="1"/>
        <v>50.447818181818185</v>
      </c>
      <c r="R51" s="56"/>
    </row>
    <row r="52" spans="1:18" s="19" customFormat="1" ht="36" customHeight="1" outlineLevel="6">
      <c r="A52" s="3" t="s">
        <v>71</v>
      </c>
      <c r="B52" s="4" t="s">
        <v>72</v>
      </c>
      <c r="C52" s="28">
        <f>SUM(D52:F52)</f>
        <v>20000</v>
      </c>
      <c r="D52" s="28"/>
      <c r="E52" s="28"/>
      <c r="F52" s="28">
        <v>20000</v>
      </c>
      <c r="G52" s="28">
        <f>SUM(H52:J52)</f>
        <v>7000</v>
      </c>
      <c r="H52" s="28"/>
      <c r="I52" s="28"/>
      <c r="J52" s="28">
        <v>7000</v>
      </c>
      <c r="K52" s="28">
        <f>SUM(L52:N52)</f>
        <v>-13000</v>
      </c>
      <c r="L52" s="28">
        <f t="shared" si="25"/>
        <v>0</v>
      </c>
      <c r="M52" s="28">
        <f t="shared" si="25"/>
        <v>0</v>
      </c>
      <c r="N52" s="28">
        <f t="shared" si="25"/>
        <v>-13000</v>
      </c>
      <c r="O52" s="29">
        <f t="shared" si="1"/>
        <v>35</v>
      </c>
      <c r="R52" s="56"/>
    </row>
    <row r="53" spans="1:18" s="19" customFormat="1" ht="62.25" customHeight="1" outlineLevel="2">
      <c r="A53" s="22" t="s">
        <v>373</v>
      </c>
      <c r="B53" s="23" t="s">
        <v>73</v>
      </c>
      <c r="C53" s="24">
        <f aca="true" t="shared" si="26" ref="C53:N53">SUM(C54)</f>
        <v>6684229.9</v>
      </c>
      <c r="D53" s="24">
        <f t="shared" si="26"/>
        <v>0</v>
      </c>
      <c r="E53" s="24">
        <f t="shared" si="26"/>
        <v>0</v>
      </c>
      <c r="F53" s="24">
        <f t="shared" si="26"/>
        <v>6684229.9</v>
      </c>
      <c r="G53" s="24">
        <f t="shared" si="26"/>
        <v>7512716.07</v>
      </c>
      <c r="H53" s="24">
        <f t="shared" si="26"/>
        <v>0</v>
      </c>
      <c r="I53" s="24">
        <f t="shared" si="26"/>
        <v>0</v>
      </c>
      <c r="J53" s="24">
        <f t="shared" si="26"/>
        <v>7512716.07</v>
      </c>
      <c r="K53" s="24">
        <f t="shared" si="26"/>
        <v>828486.1699999997</v>
      </c>
      <c r="L53" s="24">
        <f t="shared" si="26"/>
        <v>0</v>
      </c>
      <c r="M53" s="24">
        <f t="shared" si="26"/>
        <v>0</v>
      </c>
      <c r="N53" s="24">
        <f t="shared" si="26"/>
        <v>828486.1699999997</v>
      </c>
      <c r="O53" s="25">
        <f t="shared" si="1"/>
        <v>112.39463905931781</v>
      </c>
      <c r="R53" s="56"/>
    </row>
    <row r="54" spans="1:18" s="19" customFormat="1" ht="66" customHeight="1" outlineLevel="4">
      <c r="A54" s="26" t="s">
        <v>74</v>
      </c>
      <c r="B54" s="27" t="s">
        <v>75</v>
      </c>
      <c r="C54" s="28">
        <f aca="true" t="shared" si="27" ref="C54:N54">SUM(C55:C56)</f>
        <v>6684229.9</v>
      </c>
      <c r="D54" s="28">
        <f t="shared" si="27"/>
        <v>0</v>
      </c>
      <c r="E54" s="28">
        <f t="shared" si="27"/>
        <v>0</v>
      </c>
      <c r="F54" s="28">
        <f t="shared" si="27"/>
        <v>6684229.9</v>
      </c>
      <c r="G54" s="28">
        <f t="shared" si="27"/>
        <v>7512716.07</v>
      </c>
      <c r="H54" s="28">
        <f t="shared" si="27"/>
        <v>0</v>
      </c>
      <c r="I54" s="28">
        <f t="shared" si="27"/>
        <v>0</v>
      </c>
      <c r="J54" s="28">
        <f t="shared" si="27"/>
        <v>7512716.07</v>
      </c>
      <c r="K54" s="28">
        <f t="shared" si="27"/>
        <v>828486.1699999997</v>
      </c>
      <c r="L54" s="28">
        <f t="shared" si="27"/>
        <v>0</v>
      </c>
      <c r="M54" s="28">
        <f t="shared" si="27"/>
        <v>0</v>
      </c>
      <c r="N54" s="28">
        <f t="shared" si="27"/>
        <v>828486.1699999997</v>
      </c>
      <c r="O54" s="29">
        <f t="shared" si="1"/>
        <v>112.39463905931781</v>
      </c>
      <c r="R54" s="56"/>
    </row>
    <row r="55" spans="1:18" s="19" customFormat="1" ht="50.25" customHeight="1" outlineLevel="6">
      <c r="A55" s="26" t="s">
        <v>374</v>
      </c>
      <c r="B55" s="27" t="s">
        <v>76</v>
      </c>
      <c r="C55" s="28">
        <f>SUM(D55:F55)</f>
        <v>1573306</v>
      </c>
      <c r="D55" s="28"/>
      <c r="E55" s="28"/>
      <c r="F55" s="28">
        <v>1573306</v>
      </c>
      <c r="G55" s="28">
        <f>SUM(H55:J55)</f>
        <v>1669593.7</v>
      </c>
      <c r="H55" s="28"/>
      <c r="I55" s="28"/>
      <c r="J55" s="28">
        <v>1669593.7</v>
      </c>
      <c r="K55" s="28">
        <f>SUM(L55:N55)</f>
        <v>96287.69999999995</v>
      </c>
      <c r="L55" s="28">
        <f aca="true" t="shared" si="28" ref="L55:N56">SUM(H55-D55)</f>
        <v>0</v>
      </c>
      <c r="M55" s="28">
        <f t="shared" si="28"/>
        <v>0</v>
      </c>
      <c r="N55" s="28">
        <f t="shared" si="28"/>
        <v>96287.69999999995</v>
      </c>
      <c r="O55" s="29">
        <f t="shared" si="1"/>
        <v>106.12008725575318</v>
      </c>
      <c r="R55" s="56"/>
    </row>
    <row r="56" spans="1:18" s="19" customFormat="1" ht="63" customHeight="1" outlineLevel="6">
      <c r="A56" s="26" t="s">
        <v>375</v>
      </c>
      <c r="B56" s="27" t="s">
        <v>77</v>
      </c>
      <c r="C56" s="28">
        <f>SUM(D56:F56)</f>
        <v>5110923.9</v>
      </c>
      <c r="D56" s="28"/>
      <c r="E56" s="28"/>
      <c r="F56" s="28">
        <v>5110923.9</v>
      </c>
      <c r="G56" s="28">
        <f>SUM(H56:J56)</f>
        <v>5843122.37</v>
      </c>
      <c r="H56" s="28"/>
      <c r="I56" s="28"/>
      <c r="J56" s="28">
        <v>5843122.37</v>
      </c>
      <c r="K56" s="28">
        <f>SUM(L56:N56)</f>
        <v>732198.4699999997</v>
      </c>
      <c r="L56" s="28">
        <f t="shared" si="28"/>
        <v>0</v>
      </c>
      <c r="M56" s="28">
        <f t="shared" si="28"/>
        <v>0</v>
      </c>
      <c r="N56" s="28">
        <f t="shared" si="28"/>
        <v>732198.4699999997</v>
      </c>
      <c r="O56" s="29">
        <f t="shared" si="1"/>
        <v>114.32614698097929</v>
      </c>
      <c r="R56" s="56"/>
    </row>
    <row r="57" spans="1:18" s="19" customFormat="1" ht="66.75" customHeight="1" outlineLevel="2">
      <c r="A57" s="22" t="s">
        <v>78</v>
      </c>
      <c r="B57" s="23" t="s">
        <v>79</v>
      </c>
      <c r="C57" s="24">
        <f aca="true" t="shared" si="29" ref="C57:N58">SUM(C58)</f>
        <v>2680193.66</v>
      </c>
      <c r="D57" s="24">
        <f t="shared" si="29"/>
        <v>0</v>
      </c>
      <c r="E57" s="24">
        <f t="shared" si="29"/>
        <v>0</v>
      </c>
      <c r="F57" s="24">
        <f t="shared" si="29"/>
        <v>2680193.66</v>
      </c>
      <c r="G57" s="24">
        <f t="shared" si="29"/>
        <v>3163348.69</v>
      </c>
      <c r="H57" s="24">
        <f t="shared" si="29"/>
        <v>0</v>
      </c>
      <c r="I57" s="24">
        <f t="shared" si="29"/>
        <v>0</v>
      </c>
      <c r="J57" s="24">
        <f t="shared" si="29"/>
        <v>3163348.69</v>
      </c>
      <c r="K57" s="24">
        <f t="shared" si="29"/>
        <v>483155.0299999998</v>
      </c>
      <c r="L57" s="24">
        <f t="shared" si="29"/>
        <v>0</v>
      </c>
      <c r="M57" s="24">
        <f t="shared" si="29"/>
        <v>0</v>
      </c>
      <c r="N57" s="24">
        <f t="shared" si="29"/>
        <v>483155.0299999998</v>
      </c>
      <c r="O57" s="25">
        <f t="shared" si="1"/>
        <v>118.02687011803468</v>
      </c>
      <c r="R57" s="56"/>
    </row>
    <row r="58" spans="1:18" s="19" customFormat="1" ht="50.25" customHeight="1" outlineLevel="4">
      <c r="A58" s="26" t="s">
        <v>80</v>
      </c>
      <c r="B58" s="27" t="s">
        <v>81</v>
      </c>
      <c r="C58" s="28">
        <f t="shared" si="29"/>
        <v>2680193.66</v>
      </c>
      <c r="D58" s="28">
        <f t="shared" si="29"/>
        <v>0</v>
      </c>
      <c r="E58" s="28">
        <f t="shared" si="29"/>
        <v>0</v>
      </c>
      <c r="F58" s="28">
        <f t="shared" si="29"/>
        <v>2680193.66</v>
      </c>
      <c r="G58" s="28">
        <f t="shared" si="29"/>
        <v>3163348.69</v>
      </c>
      <c r="H58" s="28">
        <f t="shared" si="29"/>
        <v>0</v>
      </c>
      <c r="I58" s="28">
        <f t="shared" si="29"/>
        <v>0</v>
      </c>
      <c r="J58" s="28">
        <f t="shared" si="29"/>
        <v>3163348.69</v>
      </c>
      <c r="K58" s="28">
        <f t="shared" si="29"/>
        <v>483155.0299999998</v>
      </c>
      <c r="L58" s="28">
        <f t="shared" si="29"/>
        <v>0</v>
      </c>
      <c r="M58" s="28">
        <f t="shared" si="29"/>
        <v>0</v>
      </c>
      <c r="N58" s="28">
        <f t="shared" si="29"/>
        <v>483155.0299999998</v>
      </c>
      <c r="O58" s="29">
        <f t="shared" si="1"/>
        <v>118.02687011803468</v>
      </c>
      <c r="R58" s="56"/>
    </row>
    <row r="59" spans="1:18" s="19" customFormat="1" ht="18.75" customHeight="1" outlineLevel="6">
      <c r="A59" s="26" t="s">
        <v>376</v>
      </c>
      <c r="B59" s="27" t="s">
        <v>82</v>
      </c>
      <c r="C59" s="28">
        <f>SUM(D59:F59)</f>
        <v>2680193.66</v>
      </c>
      <c r="D59" s="28"/>
      <c r="E59" s="28"/>
      <c r="F59" s="28">
        <v>2680193.66</v>
      </c>
      <c r="G59" s="28">
        <f>SUM(H59:J59)</f>
        <v>3163348.69</v>
      </c>
      <c r="H59" s="28"/>
      <c r="I59" s="28"/>
      <c r="J59" s="28">
        <v>3163348.69</v>
      </c>
      <c r="K59" s="28">
        <f>SUM(L59:N59)</f>
        <v>483155.0299999998</v>
      </c>
      <c r="L59" s="28">
        <f>SUM(H59-D59)</f>
        <v>0</v>
      </c>
      <c r="M59" s="28">
        <f>SUM(I59-E59)</f>
        <v>0</v>
      </c>
      <c r="N59" s="28">
        <f>SUM(J59-F59)</f>
        <v>483155.0299999998</v>
      </c>
      <c r="O59" s="29">
        <f t="shared" si="1"/>
        <v>118.02687011803468</v>
      </c>
      <c r="R59" s="56"/>
    </row>
    <row r="60" spans="1:18" s="19" customFormat="1" ht="21" customHeight="1" outlineLevel="2">
      <c r="A60" s="22" t="s">
        <v>83</v>
      </c>
      <c r="B60" s="23" t="s">
        <v>84</v>
      </c>
      <c r="C60" s="24">
        <f aca="true" t="shared" si="30" ref="C60:N60">SUM(C61)</f>
        <v>245362.4</v>
      </c>
      <c r="D60" s="24">
        <f t="shared" si="30"/>
        <v>0</v>
      </c>
      <c r="E60" s="24">
        <f t="shared" si="30"/>
        <v>0</v>
      </c>
      <c r="F60" s="24">
        <f t="shared" si="30"/>
        <v>245362.4</v>
      </c>
      <c r="G60" s="24">
        <f t="shared" si="30"/>
        <v>147233.6</v>
      </c>
      <c r="H60" s="24">
        <f t="shared" si="30"/>
        <v>0</v>
      </c>
      <c r="I60" s="24">
        <f t="shared" si="30"/>
        <v>0</v>
      </c>
      <c r="J60" s="24">
        <f t="shared" si="30"/>
        <v>147233.6</v>
      </c>
      <c r="K60" s="24">
        <f t="shared" si="30"/>
        <v>-98128.79999999999</v>
      </c>
      <c r="L60" s="24">
        <f t="shared" si="30"/>
        <v>0</v>
      </c>
      <c r="M60" s="24">
        <f t="shared" si="30"/>
        <v>0</v>
      </c>
      <c r="N60" s="24">
        <f t="shared" si="30"/>
        <v>-98128.79999999999</v>
      </c>
      <c r="O60" s="25">
        <f t="shared" si="1"/>
        <v>60.00658617620304</v>
      </c>
      <c r="R60" s="56"/>
    </row>
    <row r="61" spans="1:18" s="19" customFormat="1" ht="30.75" customHeight="1" outlineLevel="4">
      <c r="A61" s="26" t="s">
        <v>85</v>
      </c>
      <c r="B61" s="27" t="s">
        <v>86</v>
      </c>
      <c r="C61" s="28">
        <f>SUM(C62:C63)</f>
        <v>245362.4</v>
      </c>
      <c r="D61" s="28">
        <f aca="true" t="shared" si="31" ref="D61:N61">SUM(D62:D63)</f>
        <v>0</v>
      </c>
      <c r="E61" s="28">
        <f t="shared" si="31"/>
        <v>0</v>
      </c>
      <c r="F61" s="28">
        <f t="shared" si="31"/>
        <v>245362.4</v>
      </c>
      <c r="G61" s="28">
        <f t="shared" si="31"/>
        <v>147233.6</v>
      </c>
      <c r="H61" s="28">
        <f t="shared" si="31"/>
        <v>0</v>
      </c>
      <c r="I61" s="28">
        <f t="shared" si="31"/>
        <v>0</v>
      </c>
      <c r="J61" s="28">
        <f t="shared" si="31"/>
        <v>147233.6</v>
      </c>
      <c r="K61" s="28">
        <f t="shared" si="31"/>
        <v>-98128.79999999999</v>
      </c>
      <c r="L61" s="28">
        <f t="shared" si="31"/>
        <v>0</v>
      </c>
      <c r="M61" s="28">
        <f t="shared" si="31"/>
        <v>0</v>
      </c>
      <c r="N61" s="28">
        <f t="shared" si="31"/>
        <v>-98128.79999999999</v>
      </c>
      <c r="O61" s="29">
        <f t="shared" si="1"/>
        <v>60.00658617620304</v>
      </c>
      <c r="R61" s="56"/>
    </row>
    <row r="62" spans="1:18" s="19" customFormat="1" ht="34.5" customHeight="1" outlineLevel="6">
      <c r="A62" s="26" t="s">
        <v>377</v>
      </c>
      <c r="B62" s="27" t="s">
        <v>87</v>
      </c>
      <c r="C62" s="28">
        <f>SUM(D62:F62)</f>
        <v>237662.4</v>
      </c>
      <c r="D62" s="28"/>
      <c r="E62" s="28"/>
      <c r="F62" s="28">
        <v>237662.4</v>
      </c>
      <c r="G62" s="28">
        <f>SUM(H62:J62)</f>
        <v>135233.6</v>
      </c>
      <c r="H62" s="28"/>
      <c r="I62" s="28"/>
      <c r="J62" s="28">
        <v>135233.6</v>
      </c>
      <c r="K62" s="28">
        <f>SUM(L62:N62)</f>
        <v>-102428.79999999999</v>
      </c>
      <c r="L62" s="28">
        <f aca="true" t="shared" si="32" ref="L62:N63">SUM(H62-D62)</f>
        <v>0</v>
      </c>
      <c r="M62" s="28">
        <f t="shared" si="32"/>
        <v>0</v>
      </c>
      <c r="N62" s="28">
        <f t="shared" si="32"/>
        <v>-102428.79999999999</v>
      </c>
      <c r="O62" s="29">
        <f t="shared" si="1"/>
        <v>56.90155447390921</v>
      </c>
      <c r="R62" s="56"/>
    </row>
    <row r="63" spans="1:18" s="19" customFormat="1" ht="34.5" customHeight="1" outlineLevel="6">
      <c r="A63" s="45" t="s">
        <v>440</v>
      </c>
      <c r="B63" s="46" t="s">
        <v>441</v>
      </c>
      <c r="C63" s="28">
        <f>SUM(D63:F63)</f>
        <v>7700</v>
      </c>
      <c r="D63" s="28"/>
      <c r="E63" s="28"/>
      <c r="F63" s="28">
        <v>7700</v>
      </c>
      <c r="G63" s="28">
        <f>SUM(H63:J63)</f>
        <v>12000</v>
      </c>
      <c r="H63" s="28"/>
      <c r="I63" s="28"/>
      <c r="J63" s="28">
        <v>12000</v>
      </c>
      <c r="K63" s="28">
        <f>SUM(L63:N63)</f>
        <v>4300</v>
      </c>
      <c r="L63" s="28">
        <f t="shared" si="32"/>
        <v>0</v>
      </c>
      <c r="M63" s="28">
        <f t="shared" si="32"/>
        <v>0</v>
      </c>
      <c r="N63" s="28">
        <f t="shared" si="32"/>
        <v>4300</v>
      </c>
      <c r="O63" s="29">
        <f t="shared" si="1"/>
        <v>155.84415584415586</v>
      </c>
      <c r="R63" s="56"/>
    </row>
    <row r="64" spans="1:18" s="19" customFormat="1" ht="112.5" customHeight="1" outlineLevel="1">
      <c r="A64" s="22" t="s">
        <v>88</v>
      </c>
      <c r="B64" s="23" t="s">
        <v>89</v>
      </c>
      <c r="C64" s="24">
        <f aca="true" t="shared" si="33" ref="C64:N64">SUM(C65+C68+C72+C75+C79)</f>
        <v>890501.3900000001</v>
      </c>
      <c r="D64" s="24">
        <f t="shared" si="33"/>
        <v>0</v>
      </c>
      <c r="E64" s="24">
        <f t="shared" si="33"/>
        <v>306653.04</v>
      </c>
      <c r="F64" s="24">
        <f t="shared" si="33"/>
        <v>583848.3500000001</v>
      </c>
      <c r="G64" s="24">
        <f t="shared" si="33"/>
        <v>1730348.83</v>
      </c>
      <c r="H64" s="24">
        <f t="shared" si="33"/>
        <v>1081224.54</v>
      </c>
      <c r="I64" s="24">
        <f t="shared" si="33"/>
        <v>83432.7</v>
      </c>
      <c r="J64" s="24">
        <f t="shared" si="33"/>
        <v>565691.59</v>
      </c>
      <c r="K64" s="24">
        <f t="shared" si="33"/>
        <v>839847.44</v>
      </c>
      <c r="L64" s="24">
        <f t="shared" si="33"/>
        <v>1081224.54</v>
      </c>
      <c r="M64" s="24">
        <f t="shared" si="33"/>
        <v>-223220.33999999997</v>
      </c>
      <c r="N64" s="24">
        <f t="shared" si="33"/>
        <v>-18156.76000000004</v>
      </c>
      <c r="O64" s="25">
        <f t="shared" si="1"/>
        <v>194.31174947407996</v>
      </c>
      <c r="R64" s="56"/>
    </row>
    <row r="65" spans="1:18" s="19" customFormat="1" ht="33.75" customHeight="1" outlineLevel="1">
      <c r="A65" s="1" t="s">
        <v>90</v>
      </c>
      <c r="B65" s="2" t="s">
        <v>91</v>
      </c>
      <c r="C65" s="24">
        <f aca="true" t="shared" si="34" ref="C65:N66">SUM(C66)</f>
        <v>0</v>
      </c>
      <c r="D65" s="24">
        <f t="shared" si="34"/>
        <v>0</v>
      </c>
      <c r="E65" s="24">
        <f t="shared" si="34"/>
        <v>0</v>
      </c>
      <c r="F65" s="24">
        <f t="shared" si="34"/>
        <v>0</v>
      </c>
      <c r="G65" s="24">
        <f t="shared" si="34"/>
        <v>1165500</v>
      </c>
      <c r="H65" s="24">
        <f t="shared" si="34"/>
        <v>1081224.54</v>
      </c>
      <c r="I65" s="24">
        <f t="shared" si="34"/>
        <v>83432.7</v>
      </c>
      <c r="J65" s="24">
        <f t="shared" si="34"/>
        <v>842.76</v>
      </c>
      <c r="K65" s="24">
        <f t="shared" si="34"/>
        <v>1165500</v>
      </c>
      <c r="L65" s="24">
        <f t="shared" si="34"/>
        <v>1081224.54</v>
      </c>
      <c r="M65" s="24">
        <f t="shared" si="34"/>
        <v>83432.7</v>
      </c>
      <c r="N65" s="24">
        <f t="shared" si="34"/>
        <v>842.76</v>
      </c>
      <c r="O65" s="25" t="e">
        <f t="shared" si="1"/>
        <v>#DIV/0!</v>
      </c>
      <c r="R65" s="56"/>
    </row>
    <row r="66" spans="1:18" s="19" customFormat="1" ht="33.75" customHeight="1" outlineLevel="1">
      <c r="A66" s="3" t="s">
        <v>92</v>
      </c>
      <c r="B66" s="4" t="s">
        <v>93</v>
      </c>
      <c r="C66" s="28">
        <f t="shared" si="34"/>
        <v>0</v>
      </c>
      <c r="D66" s="28">
        <f t="shared" si="34"/>
        <v>0</v>
      </c>
      <c r="E66" s="28">
        <f t="shared" si="34"/>
        <v>0</v>
      </c>
      <c r="F66" s="28">
        <f t="shared" si="34"/>
        <v>0</v>
      </c>
      <c r="G66" s="28">
        <f t="shared" si="34"/>
        <v>1165500</v>
      </c>
      <c r="H66" s="28">
        <f t="shared" si="34"/>
        <v>1081224.54</v>
      </c>
      <c r="I66" s="28">
        <f t="shared" si="34"/>
        <v>83432.7</v>
      </c>
      <c r="J66" s="28">
        <f t="shared" si="34"/>
        <v>842.76</v>
      </c>
      <c r="K66" s="28">
        <f t="shared" si="34"/>
        <v>1165500</v>
      </c>
      <c r="L66" s="28">
        <f t="shared" si="34"/>
        <v>1081224.54</v>
      </c>
      <c r="M66" s="28">
        <f t="shared" si="34"/>
        <v>83432.7</v>
      </c>
      <c r="N66" s="28">
        <f t="shared" si="34"/>
        <v>842.76</v>
      </c>
      <c r="O66" s="29" t="e">
        <f t="shared" si="1"/>
        <v>#DIV/0!</v>
      </c>
      <c r="R66" s="56"/>
    </row>
    <row r="67" spans="1:18" s="19" customFormat="1" ht="51.75" customHeight="1" outlineLevel="1">
      <c r="A67" s="3" t="s">
        <v>94</v>
      </c>
      <c r="B67" s="4" t="s">
        <v>95</v>
      </c>
      <c r="C67" s="28">
        <f>SUM(D67:F67)</f>
        <v>0</v>
      </c>
      <c r="D67" s="28"/>
      <c r="E67" s="28"/>
      <c r="F67" s="28"/>
      <c r="G67" s="28">
        <f>SUM(H67:J67)</f>
        <v>1165500</v>
      </c>
      <c r="H67" s="28">
        <v>1081224.54</v>
      </c>
      <c r="I67" s="28">
        <v>83432.7</v>
      </c>
      <c r="J67" s="28">
        <v>842.76</v>
      </c>
      <c r="K67" s="28">
        <f>SUM(L67:N67)</f>
        <v>1165500</v>
      </c>
      <c r="L67" s="28">
        <f>SUM(H67-D67)</f>
        <v>1081224.54</v>
      </c>
      <c r="M67" s="28">
        <f>SUM(I67-E67)</f>
        <v>83432.7</v>
      </c>
      <c r="N67" s="28">
        <f>SUM(J67-F67)</f>
        <v>842.76</v>
      </c>
      <c r="O67" s="29" t="e">
        <f t="shared" si="1"/>
        <v>#DIV/0!</v>
      </c>
      <c r="R67" s="56"/>
    </row>
    <row r="68" spans="1:18" s="19" customFormat="1" ht="54" customHeight="1" outlineLevel="1">
      <c r="A68" s="22" t="s">
        <v>378</v>
      </c>
      <c r="B68" s="33" t="s">
        <v>96</v>
      </c>
      <c r="C68" s="24">
        <f aca="true" t="shared" si="35" ref="C68:N68">SUM(C69)</f>
        <v>399600</v>
      </c>
      <c r="D68" s="24">
        <f t="shared" si="35"/>
        <v>0</v>
      </c>
      <c r="E68" s="24">
        <f t="shared" si="35"/>
        <v>306653.04</v>
      </c>
      <c r="F68" s="24">
        <f t="shared" si="35"/>
        <v>92946.96</v>
      </c>
      <c r="G68" s="24">
        <f t="shared" si="35"/>
        <v>0</v>
      </c>
      <c r="H68" s="24">
        <f t="shared" si="35"/>
        <v>0</v>
      </c>
      <c r="I68" s="24">
        <f t="shared" si="35"/>
        <v>0</v>
      </c>
      <c r="J68" s="24">
        <f t="shared" si="35"/>
        <v>0</v>
      </c>
      <c r="K68" s="24">
        <f t="shared" si="35"/>
        <v>-399600</v>
      </c>
      <c r="L68" s="24">
        <f t="shared" si="35"/>
        <v>0</v>
      </c>
      <c r="M68" s="24">
        <f t="shared" si="35"/>
        <v>-306653.04</v>
      </c>
      <c r="N68" s="24">
        <f t="shared" si="35"/>
        <v>-92946.96</v>
      </c>
      <c r="O68" s="25">
        <f t="shared" si="1"/>
        <v>0</v>
      </c>
      <c r="R68" s="56"/>
    </row>
    <row r="69" spans="1:18" s="19" customFormat="1" ht="49.5" customHeight="1" outlineLevel="1">
      <c r="A69" s="26" t="s">
        <v>379</v>
      </c>
      <c r="B69" s="30" t="s">
        <v>97</v>
      </c>
      <c r="C69" s="28">
        <f aca="true" t="shared" si="36" ref="C69:N69">SUM(C70:C71)</f>
        <v>399600</v>
      </c>
      <c r="D69" s="28">
        <f t="shared" si="36"/>
        <v>0</v>
      </c>
      <c r="E69" s="28">
        <f t="shared" si="36"/>
        <v>306653.04</v>
      </c>
      <c r="F69" s="28">
        <f t="shared" si="36"/>
        <v>92946.96</v>
      </c>
      <c r="G69" s="28">
        <f t="shared" si="36"/>
        <v>0</v>
      </c>
      <c r="H69" s="28">
        <f t="shared" si="36"/>
        <v>0</v>
      </c>
      <c r="I69" s="28">
        <f t="shared" si="36"/>
        <v>0</v>
      </c>
      <c r="J69" s="28">
        <f t="shared" si="36"/>
        <v>0</v>
      </c>
      <c r="K69" s="28">
        <f t="shared" si="36"/>
        <v>-399600</v>
      </c>
      <c r="L69" s="28">
        <f t="shared" si="36"/>
        <v>0</v>
      </c>
      <c r="M69" s="28">
        <f t="shared" si="36"/>
        <v>-306653.04</v>
      </c>
      <c r="N69" s="28">
        <f t="shared" si="36"/>
        <v>-92946.96</v>
      </c>
      <c r="O69" s="29">
        <f t="shared" si="1"/>
        <v>0</v>
      </c>
      <c r="R69" s="56"/>
    </row>
    <row r="70" spans="1:18" s="19" customFormat="1" ht="97.5" customHeight="1" outlineLevel="1">
      <c r="A70" s="26" t="s">
        <v>380</v>
      </c>
      <c r="B70" s="30" t="s">
        <v>381</v>
      </c>
      <c r="C70" s="28">
        <f>SUM(D70:F70)</f>
        <v>306653.04</v>
      </c>
      <c r="D70" s="28"/>
      <c r="E70" s="28">
        <v>306653.04</v>
      </c>
      <c r="F70" s="28"/>
      <c r="G70" s="28">
        <f>SUM(H70:J70)</f>
        <v>0</v>
      </c>
      <c r="H70" s="28"/>
      <c r="I70" s="28"/>
      <c r="J70" s="28"/>
      <c r="K70" s="28">
        <f>SUM(L70:N70)</f>
        <v>-306653.04</v>
      </c>
      <c r="L70" s="28">
        <f aca="true" t="shared" si="37" ref="L70:N71">SUM(H70-D70)</f>
        <v>0</v>
      </c>
      <c r="M70" s="28">
        <f t="shared" si="37"/>
        <v>-306653.04</v>
      </c>
      <c r="N70" s="28">
        <f t="shared" si="37"/>
        <v>0</v>
      </c>
      <c r="O70" s="29">
        <f t="shared" si="1"/>
        <v>0</v>
      </c>
      <c r="R70" s="56"/>
    </row>
    <row r="71" spans="1:18" s="19" customFormat="1" ht="112.5" customHeight="1" outlineLevel="1">
      <c r="A71" s="26" t="s">
        <v>382</v>
      </c>
      <c r="B71" s="30" t="s">
        <v>98</v>
      </c>
      <c r="C71" s="28">
        <f>SUM(D71:F71)</f>
        <v>92946.96</v>
      </c>
      <c r="D71" s="28"/>
      <c r="E71" s="28"/>
      <c r="F71" s="28">
        <v>92946.96</v>
      </c>
      <c r="G71" s="28">
        <f>SUM(H71:J71)</f>
        <v>0</v>
      </c>
      <c r="H71" s="28"/>
      <c r="I71" s="28"/>
      <c r="J71" s="28"/>
      <c r="K71" s="28">
        <f>SUM(L71:N71)</f>
        <v>-92946.96</v>
      </c>
      <c r="L71" s="28">
        <f t="shared" si="37"/>
        <v>0</v>
      </c>
      <c r="M71" s="28">
        <f t="shared" si="37"/>
        <v>0</v>
      </c>
      <c r="N71" s="28">
        <f t="shared" si="37"/>
        <v>-92946.96</v>
      </c>
      <c r="O71" s="29">
        <f t="shared" si="1"/>
        <v>0</v>
      </c>
      <c r="R71" s="56"/>
    </row>
    <row r="72" spans="1:18" s="19" customFormat="1" ht="33.75" customHeight="1" outlineLevel="2">
      <c r="A72" s="22" t="s">
        <v>99</v>
      </c>
      <c r="B72" s="23" t="s">
        <v>100</v>
      </c>
      <c r="C72" s="24">
        <f aca="true" t="shared" si="38" ref="C72:N73">SUM(C73)</f>
        <v>120818.28</v>
      </c>
      <c r="D72" s="24">
        <f t="shared" si="38"/>
        <v>0</v>
      </c>
      <c r="E72" s="24">
        <f t="shared" si="38"/>
        <v>0</v>
      </c>
      <c r="F72" s="24">
        <f t="shared" si="38"/>
        <v>120818.28</v>
      </c>
      <c r="G72" s="24">
        <f t="shared" si="38"/>
        <v>66586.32</v>
      </c>
      <c r="H72" s="24">
        <f t="shared" si="38"/>
        <v>0</v>
      </c>
      <c r="I72" s="24">
        <f t="shared" si="38"/>
        <v>0</v>
      </c>
      <c r="J72" s="24">
        <f t="shared" si="38"/>
        <v>66586.32</v>
      </c>
      <c r="K72" s="24">
        <f t="shared" si="38"/>
        <v>-54231.95999999999</v>
      </c>
      <c r="L72" s="24">
        <f t="shared" si="38"/>
        <v>0</v>
      </c>
      <c r="M72" s="24">
        <f t="shared" si="38"/>
        <v>0</v>
      </c>
      <c r="N72" s="24">
        <f t="shared" si="38"/>
        <v>-54231.95999999999</v>
      </c>
      <c r="O72" s="25">
        <f t="shared" si="1"/>
        <v>55.112785912860204</v>
      </c>
      <c r="R72" s="56"/>
    </row>
    <row r="73" spans="1:18" s="19" customFormat="1" ht="66" customHeight="1" outlineLevel="4">
      <c r="A73" s="3" t="s">
        <v>101</v>
      </c>
      <c r="B73" s="4" t="s">
        <v>102</v>
      </c>
      <c r="C73" s="28">
        <f t="shared" si="38"/>
        <v>120818.28</v>
      </c>
      <c r="D73" s="28">
        <f t="shared" si="38"/>
        <v>0</v>
      </c>
      <c r="E73" s="28">
        <f t="shared" si="38"/>
        <v>0</v>
      </c>
      <c r="F73" s="28">
        <f t="shared" si="38"/>
        <v>120818.28</v>
      </c>
      <c r="G73" s="28">
        <f t="shared" si="38"/>
        <v>66586.32</v>
      </c>
      <c r="H73" s="28">
        <f t="shared" si="38"/>
        <v>0</v>
      </c>
      <c r="I73" s="28">
        <f t="shared" si="38"/>
        <v>0</v>
      </c>
      <c r="J73" s="28">
        <f t="shared" si="38"/>
        <v>66586.32</v>
      </c>
      <c r="K73" s="28">
        <f t="shared" si="38"/>
        <v>-54231.95999999999</v>
      </c>
      <c r="L73" s="28">
        <f t="shared" si="38"/>
        <v>0</v>
      </c>
      <c r="M73" s="28">
        <f t="shared" si="38"/>
        <v>0</v>
      </c>
      <c r="N73" s="28">
        <f t="shared" si="38"/>
        <v>-54231.95999999999</v>
      </c>
      <c r="O73" s="29">
        <f t="shared" si="1"/>
        <v>55.112785912860204</v>
      </c>
      <c r="R73" s="56"/>
    </row>
    <row r="74" spans="1:18" s="19" customFormat="1" ht="34.5" customHeight="1" outlineLevel="6">
      <c r="A74" s="3" t="s">
        <v>103</v>
      </c>
      <c r="B74" s="7" t="s">
        <v>104</v>
      </c>
      <c r="C74" s="28">
        <f>SUM(D74:F74)</f>
        <v>120818.28</v>
      </c>
      <c r="D74" s="28"/>
      <c r="E74" s="28"/>
      <c r="F74" s="28">
        <v>120818.28</v>
      </c>
      <c r="G74" s="28">
        <f>SUM(H74:J74)</f>
        <v>66586.32</v>
      </c>
      <c r="H74" s="28"/>
      <c r="I74" s="28"/>
      <c r="J74" s="28">
        <v>66586.32</v>
      </c>
      <c r="K74" s="28">
        <f>SUM(L74:N74)</f>
        <v>-54231.95999999999</v>
      </c>
      <c r="L74" s="28">
        <f>SUM(H74-D74)</f>
        <v>0</v>
      </c>
      <c r="M74" s="28">
        <f>SUM(I74-E74)</f>
        <v>0</v>
      </c>
      <c r="N74" s="28">
        <f>SUM(J74-F74)</f>
        <v>-54231.95999999999</v>
      </c>
      <c r="O74" s="29">
        <f t="shared" si="1"/>
        <v>55.112785912860204</v>
      </c>
      <c r="R74" s="56"/>
    </row>
    <row r="75" spans="1:18" s="19" customFormat="1" ht="34.5" customHeight="1" outlineLevel="6">
      <c r="A75" s="1" t="s">
        <v>105</v>
      </c>
      <c r="B75" s="2" t="s">
        <v>106</v>
      </c>
      <c r="C75" s="24">
        <f aca="true" t="shared" si="39" ref="C75:N75">SUM(C76)</f>
        <v>101931.29000000001</v>
      </c>
      <c r="D75" s="24">
        <f t="shared" si="39"/>
        <v>0</v>
      </c>
      <c r="E75" s="24">
        <f t="shared" si="39"/>
        <v>0</v>
      </c>
      <c r="F75" s="24">
        <f t="shared" si="39"/>
        <v>101931.29000000001</v>
      </c>
      <c r="G75" s="24">
        <f t="shared" si="39"/>
        <v>498262.51</v>
      </c>
      <c r="H75" s="24">
        <f t="shared" si="39"/>
        <v>0</v>
      </c>
      <c r="I75" s="24">
        <f t="shared" si="39"/>
        <v>0</v>
      </c>
      <c r="J75" s="24">
        <f t="shared" si="39"/>
        <v>498262.51</v>
      </c>
      <c r="K75" s="24">
        <f t="shared" si="39"/>
        <v>396331.22</v>
      </c>
      <c r="L75" s="24">
        <f t="shared" si="39"/>
        <v>0</v>
      </c>
      <c r="M75" s="24">
        <f t="shared" si="39"/>
        <v>0</v>
      </c>
      <c r="N75" s="24">
        <f t="shared" si="39"/>
        <v>396331.22</v>
      </c>
      <c r="O75" s="25">
        <f t="shared" si="1"/>
        <v>488.82194074066956</v>
      </c>
      <c r="R75" s="56"/>
    </row>
    <row r="76" spans="1:18" s="19" customFormat="1" ht="34.5" customHeight="1" outlineLevel="6">
      <c r="A76" s="1" t="s">
        <v>107</v>
      </c>
      <c r="B76" s="2" t="s">
        <v>108</v>
      </c>
      <c r="C76" s="24">
        <f aca="true" t="shared" si="40" ref="C76:N76">SUM(C77:C78)</f>
        <v>101931.29000000001</v>
      </c>
      <c r="D76" s="24">
        <f t="shared" si="40"/>
        <v>0</v>
      </c>
      <c r="E76" s="24">
        <f t="shared" si="40"/>
        <v>0</v>
      </c>
      <c r="F76" s="24">
        <f t="shared" si="40"/>
        <v>101931.29000000001</v>
      </c>
      <c r="G76" s="24">
        <f t="shared" si="40"/>
        <v>498262.51</v>
      </c>
      <c r="H76" s="24">
        <f t="shared" si="40"/>
        <v>0</v>
      </c>
      <c r="I76" s="24">
        <f t="shared" si="40"/>
        <v>0</v>
      </c>
      <c r="J76" s="24">
        <f t="shared" si="40"/>
        <v>498262.51</v>
      </c>
      <c r="K76" s="24">
        <f t="shared" si="40"/>
        <v>396331.22</v>
      </c>
      <c r="L76" s="24">
        <f t="shared" si="40"/>
        <v>0</v>
      </c>
      <c r="M76" s="24">
        <f t="shared" si="40"/>
        <v>0</v>
      </c>
      <c r="N76" s="24">
        <f t="shared" si="40"/>
        <v>396331.22</v>
      </c>
      <c r="O76" s="25">
        <f t="shared" si="1"/>
        <v>488.82194074066956</v>
      </c>
      <c r="R76" s="56"/>
    </row>
    <row r="77" spans="1:18" s="19" customFormat="1" ht="18.75" customHeight="1" outlineLevel="6">
      <c r="A77" s="3" t="s">
        <v>109</v>
      </c>
      <c r="B77" s="4" t="s">
        <v>110</v>
      </c>
      <c r="C77" s="28">
        <f>SUM(D77:F77)</f>
        <v>68161.39</v>
      </c>
      <c r="D77" s="28"/>
      <c r="E77" s="28"/>
      <c r="F77" s="28">
        <v>68161.39</v>
      </c>
      <c r="G77" s="28">
        <f>SUM(H77:J77)</f>
        <v>9398.44</v>
      </c>
      <c r="H77" s="28"/>
      <c r="I77" s="28"/>
      <c r="J77" s="28">
        <v>9398.44</v>
      </c>
      <c r="K77" s="28">
        <f>SUM(L77:N77)</f>
        <v>-58762.95</v>
      </c>
      <c r="L77" s="28">
        <f aca="true" t="shared" si="41" ref="L77:N78">SUM(H77-D77)</f>
        <v>0</v>
      </c>
      <c r="M77" s="28">
        <f t="shared" si="41"/>
        <v>0</v>
      </c>
      <c r="N77" s="28">
        <f t="shared" si="41"/>
        <v>-58762.95</v>
      </c>
      <c r="O77" s="29">
        <f t="shared" si="1"/>
        <v>13.788509888075934</v>
      </c>
      <c r="R77" s="56"/>
    </row>
    <row r="78" spans="1:18" s="19" customFormat="1" ht="34.5" customHeight="1" outlineLevel="6">
      <c r="A78" s="3" t="s">
        <v>111</v>
      </c>
      <c r="B78" s="4" t="s">
        <v>112</v>
      </c>
      <c r="C78" s="28">
        <f>SUM(D78:F78)</f>
        <v>33769.9</v>
      </c>
      <c r="D78" s="28"/>
      <c r="E78" s="28"/>
      <c r="F78" s="28">
        <v>33769.9</v>
      </c>
      <c r="G78" s="28">
        <f>SUM(H78:J78)</f>
        <v>488864.07</v>
      </c>
      <c r="H78" s="28"/>
      <c r="I78" s="28"/>
      <c r="J78" s="28">
        <v>488864.07</v>
      </c>
      <c r="K78" s="28">
        <f>SUM(L78:N78)</f>
        <v>455094.17</v>
      </c>
      <c r="L78" s="28">
        <f t="shared" si="41"/>
        <v>0</v>
      </c>
      <c r="M78" s="28">
        <f t="shared" si="41"/>
        <v>0</v>
      </c>
      <c r="N78" s="28">
        <f t="shared" si="41"/>
        <v>455094.17</v>
      </c>
      <c r="O78" s="29">
        <f t="shared" si="1"/>
        <v>1447.6325662794382</v>
      </c>
      <c r="R78" s="56"/>
    </row>
    <row r="79" spans="1:18" s="19" customFormat="1" ht="36.75" customHeight="1" outlineLevel="6">
      <c r="A79" s="22" t="s">
        <v>383</v>
      </c>
      <c r="B79" s="33" t="s">
        <v>384</v>
      </c>
      <c r="C79" s="24">
        <f aca="true" t="shared" si="42" ref="C79:N79">SUM(C80)</f>
        <v>268151.82</v>
      </c>
      <c r="D79" s="24">
        <f t="shared" si="42"/>
        <v>0</v>
      </c>
      <c r="E79" s="24">
        <f t="shared" si="42"/>
        <v>0</v>
      </c>
      <c r="F79" s="24">
        <f t="shared" si="42"/>
        <v>268151.82</v>
      </c>
      <c r="G79" s="24">
        <f t="shared" si="42"/>
        <v>0</v>
      </c>
      <c r="H79" s="24">
        <f t="shared" si="42"/>
        <v>0</v>
      </c>
      <c r="I79" s="24">
        <f t="shared" si="42"/>
        <v>0</v>
      </c>
      <c r="J79" s="24">
        <f t="shared" si="42"/>
        <v>0</v>
      </c>
      <c r="K79" s="24">
        <f t="shared" si="42"/>
        <v>-268151.82</v>
      </c>
      <c r="L79" s="24">
        <f t="shared" si="42"/>
        <v>0</v>
      </c>
      <c r="M79" s="24">
        <f t="shared" si="42"/>
        <v>0</v>
      </c>
      <c r="N79" s="24">
        <f t="shared" si="42"/>
        <v>-268151.82</v>
      </c>
      <c r="O79" s="25">
        <f t="shared" si="1"/>
        <v>0</v>
      </c>
      <c r="R79" s="56"/>
    </row>
    <row r="80" spans="1:18" s="19" customFormat="1" ht="36" customHeight="1" outlineLevel="6">
      <c r="A80" s="26" t="s">
        <v>385</v>
      </c>
      <c r="B80" s="30" t="s">
        <v>386</v>
      </c>
      <c r="C80" s="28">
        <f aca="true" t="shared" si="43" ref="C80:N80">SUM(C81:C82)</f>
        <v>268151.82</v>
      </c>
      <c r="D80" s="28">
        <f t="shared" si="43"/>
        <v>0</v>
      </c>
      <c r="E80" s="28">
        <f t="shared" si="43"/>
        <v>0</v>
      </c>
      <c r="F80" s="28">
        <f t="shared" si="43"/>
        <v>268151.82</v>
      </c>
      <c r="G80" s="28">
        <f t="shared" si="43"/>
        <v>0</v>
      </c>
      <c r="H80" s="28">
        <f t="shared" si="43"/>
        <v>0</v>
      </c>
      <c r="I80" s="28">
        <f t="shared" si="43"/>
        <v>0</v>
      </c>
      <c r="J80" s="28">
        <f t="shared" si="43"/>
        <v>0</v>
      </c>
      <c r="K80" s="28">
        <f t="shared" si="43"/>
        <v>-268151.82</v>
      </c>
      <c r="L80" s="28">
        <f t="shared" si="43"/>
        <v>0</v>
      </c>
      <c r="M80" s="28">
        <f t="shared" si="43"/>
        <v>0</v>
      </c>
      <c r="N80" s="28">
        <f t="shared" si="43"/>
        <v>-268151.82</v>
      </c>
      <c r="O80" s="29">
        <f t="shared" si="1"/>
        <v>0</v>
      </c>
      <c r="R80" s="56"/>
    </row>
    <row r="81" spans="1:18" s="19" customFormat="1" ht="36.75" customHeight="1" outlineLevel="6">
      <c r="A81" s="26" t="s">
        <v>387</v>
      </c>
      <c r="B81" s="30" t="s">
        <v>388</v>
      </c>
      <c r="C81" s="28">
        <f>SUM(D81:F81)</f>
        <v>113060.54</v>
      </c>
      <c r="D81" s="28"/>
      <c r="E81" s="28"/>
      <c r="F81" s="28">
        <v>113060.54</v>
      </c>
      <c r="G81" s="28">
        <f>SUM(H81:J81)</f>
        <v>0</v>
      </c>
      <c r="H81" s="28"/>
      <c r="I81" s="28"/>
      <c r="J81" s="28"/>
      <c r="K81" s="28">
        <f>SUM(L81:N81)</f>
        <v>-113060.54</v>
      </c>
      <c r="L81" s="28">
        <f aca="true" t="shared" si="44" ref="L81:N82">SUM(H81-D81)</f>
        <v>0</v>
      </c>
      <c r="M81" s="28">
        <f t="shared" si="44"/>
        <v>0</v>
      </c>
      <c r="N81" s="28">
        <f t="shared" si="44"/>
        <v>-113060.54</v>
      </c>
      <c r="O81" s="29">
        <f t="shared" si="1"/>
        <v>0</v>
      </c>
      <c r="R81" s="56"/>
    </row>
    <row r="82" spans="1:18" s="19" customFormat="1" ht="51" customHeight="1" outlineLevel="6">
      <c r="A82" s="26" t="s">
        <v>271</v>
      </c>
      <c r="B82" s="30" t="s">
        <v>389</v>
      </c>
      <c r="C82" s="28">
        <f>SUM(D82:F82)</f>
        <v>155091.28</v>
      </c>
      <c r="D82" s="28"/>
      <c r="E82" s="28"/>
      <c r="F82" s="28">
        <v>155091.28</v>
      </c>
      <c r="G82" s="28">
        <f>SUM(H82:J82)</f>
        <v>0</v>
      </c>
      <c r="H82" s="28"/>
      <c r="I82" s="28"/>
      <c r="J82" s="28"/>
      <c r="K82" s="28">
        <f>SUM(L82:N82)</f>
        <v>-155091.28</v>
      </c>
      <c r="L82" s="28">
        <f t="shared" si="44"/>
        <v>0</v>
      </c>
      <c r="M82" s="28">
        <f t="shared" si="44"/>
        <v>0</v>
      </c>
      <c r="N82" s="28">
        <f t="shared" si="44"/>
        <v>-155091.28</v>
      </c>
      <c r="O82" s="29">
        <f t="shared" si="1"/>
        <v>0</v>
      </c>
      <c r="R82" s="56"/>
    </row>
    <row r="83" spans="1:18" s="19" customFormat="1" ht="51" customHeight="1" outlineLevel="6">
      <c r="A83" s="1" t="s">
        <v>113</v>
      </c>
      <c r="B83" s="2" t="s">
        <v>114</v>
      </c>
      <c r="C83" s="24">
        <f aca="true" t="shared" si="45" ref="C83:N84">SUM(C84)</f>
        <v>79580</v>
      </c>
      <c r="D83" s="24">
        <f t="shared" si="45"/>
        <v>0</v>
      </c>
      <c r="E83" s="24">
        <f t="shared" si="45"/>
        <v>0</v>
      </c>
      <c r="F83" s="24">
        <f t="shared" si="45"/>
        <v>79580</v>
      </c>
      <c r="G83" s="24">
        <f t="shared" si="45"/>
        <v>95000</v>
      </c>
      <c r="H83" s="24">
        <f t="shared" si="45"/>
        <v>0</v>
      </c>
      <c r="I83" s="24">
        <f t="shared" si="45"/>
        <v>0</v>
      </c>
      <c r="J83" s="24">
        <f t="shared" si="45"/>
        <v>95000</v>
      </c>
      <c r="K83" s="24">
        <f t="shared" si="45"/>
        <v>15420</v>
      </c>
      <c r="L83" s="24">
        <f t="shared" si="45"/>
        <v>0</v>
      </c>
      <c r="M83" s="24">
        <f t="shared" si="45"/>
        <v>0</v>
      </c>
      <c r="N83" s="24">
        <f t="shared" si="45"/>
        <v>15420</v>
      </c>
      <c r="O83" s="25">
        <f t="shared" si="1"/>
        <v>119.37672782106057</v>
      </c>
      <c r="R83" s="56"/>
    </row>
    <row r="84" spans="1:18" s="19" customFormat="1" ht="51" customHeight="1" outlineLevel="6">
      <c r="A84" s="1" t="s">
        <v>115</v>
      </c>
      <c r="B84" s="2" t="s">
        <v>116</v>
      </c>
      <c r="C84" s="24">
        <f t="shared" si="45"/>
        <v>79580</v>
      </c>
      <c r="D84" s="24">
        <f t="shared" si="45"/>
        <v>0</v>
      </c>
      <c r="E84" s="24">
        <f t="shared" si="45"/>
        <v>0</v>
      </c>
      <c r="F84" s="24">
        <f t="shared" si="45"/>
        <v>79580</v>
      </c>
      <c r="G84" s="24">
        <f t="shared" si="45"/>
        <v>95000</v>
      </c>
      <c r="H84" s="24">
        <f t="shared" si="45"/>
        <v>0</v>
      </c>
      <c r="I84" s="24">
        <f t="shared" si="45"/>
        <v>0</v>
      </c>
      <c r="J84" s="24">
        <f t="shared" si="45"/>
        <v>95000</v>
      </c>
      <c r="K84" s="24">
        <f t="shared" si="45"/>
        <v>15420</v>
      </c>
      <c r="L84" s="24">
        <f t="shared" si="45"/>
        <v>0</v>
      </c>
      <c r="M84" s="24">
        <f t="shared" si="45"/>
        <v>0</v>
      </c>
      <c r="N84" s="24">
        <f t="shared" si="45"/>
        <v>15420</v>
      </c>
      <c r="O84" s="25">
        <f t="shared" si="1"/>
        <v>119.37672782106057</v>
      </c>
      <c r="R84" s="56"/>
    </row>
    <row r="85" spans="1:18" s="19" customFormat="1" ht="51" customHeight="1" outlineLevel="6">
      <c r="A85" s="1" t="s">
        <v>117</v>
      </c>
      <c r="B85" s="2" t="s">
        <v>118</v>
      </c>
      <c r="C85" s="24">
        <f aca="true" t="shared" si="46" ref="C85:N85">SUM(C86:C87)</f>
        <v>79580</v>
      </c>
      <c r="D85" s="24">
        <f t="shared" si="46"/>
        <v>0</v>
      </c>
      <c r="E85" s="24">
        <f t="shared" si="46"/>
        <v>0</v>
      </c>
      <c r="F85" s="24">
        <f t="shared" si="46"/>
        <v>79580</v>
      </c>
      <c r="G85" s="24">
        <f t="shared" si="46"/>
        <v>95000</v>
      </c>
      <c r="H85" s="24">
        <f t="shared" si="46"/>
        <v>0</v>
      </c>
      <c r="I85" s="24">
        <f t="shared" si="46"/>
        <v>0</v>
      </c>
      <c r="J85" s="24">
        <f t="shared" si="46"/>
        <v>95000</v>
      </c>
      <c r="K85" s="24">
        <f t="shared" si="46"/>
        <v>15420</v>
      </c>
      <c r="L85" s="24">
        <f t="shared" si="46"/>
        <v>0</v>
      </c>
      <c r="M85" s="24">
        <f t="shared" si="46"/>
        <v>0</v>
      </c>
      <c r="N85" s="24">
        <f t="shared" si="46"/>
        <v>15420</v>
      </c>
      <c r="O85" s="25">
        <f t="shared" si="1"/>
        <v>119.37672782106057</v>
      </c>
      <c r="R85" s="56"/>
    </row>
    <row r="86" spans="1:18" s="19" customFormat="1" ht="36" customHeight="1" outlineLevel="6">
      <c r="A86" s="3" t="s">
        <v>119</v>
      </c>
      <c r="B86" s="4" t="s">
        <v>120</v>
      </c>
      <c r="C86" s="28">
        <f>SUM(D86:F86)</f>
        <v>70000</v>
      </c>
      <c r="D86" s="28"/>
      <c r="E86" s="28"/>
      <c r="F86" s="28">
        <v>70000</v>
      </c>
      <c r="G86" s="28">
        <f>SUM(H86:J86)</f>
        <v>95000</v>
      </c>
      <c r="H86" s="28"/>
      <c r="I86" s="28"/>
      <c r="J86" s="28">
        <v>95000</v>
      </c>
      <c r="K86" s="28">
        <f>SUM(L86:N86)</f>
        <v>25000</v>
      </c>
      <c r="L86" s="28">
        <f aca="true" t="shared" si="47" ref="L86:N87">SUM(H86-D86)</f>
        <v>0</v>
      </c>
      <c r="M86" s="28">
        <f t="shared" si="47"/>
        <v>0</v>
      </c>
      <c r="N86" s="28">
        <f t="shared" si="47"/>
        <v>25000</v>
      </c>
      <c r="O86" s="29">
        <f t="shared" si="1"/>
        <v>135.71428571428572</v>
      </c>
      <c r="R86" s="56"/>
    </row>
    <row r="87" spans="1:18" s="19" customFormat="1" ht="30.75" customHeight="1" outlineLevel="6">
      <c r="A87" s="26" t="s">
        <v>390</v>
      </c>
      <c r="B87" s="30" t="s">
        <v>391</v>
      </c>
      <c r="C87" s="28">
        <f>SUM(D87:F87)</f>
        <v>9580</v>
      </c>
      <c r="D87" s="28"/>
      <c r="E87" s="28"/>
      <c r="F87" s="28">
        <v>9580</v>
      </c>
      <c r="G87" s="28">
        <f>SUM(H87:J87)</f>
        <v>0</v>
      </c>
      <c r="H87" s="28"/>
      <c r="I87" s="28"/>
      <c r="J87" s="28"/>
      <c r="K87" s="28">
        <f>SUM(L87:N87)</f>
        <v>-9580</v>
      </c>
      <c r="L87" s="28">
        <f t="shared" si="47"/>
        <v>0</v>
      </c>
      <c r="M87" s="28">
        <f t="shared" si="47"/>
        <v>0</v>
      </c>
      <c r="N87" s="28">
        <f t="shared" si="47"/>
        <v>-9580</v>
      </c>
      <c r="O87" s="29">
        <f t="shared" si="1"/>
        <v>0</v>
      </c>
      <c r="R87" s="56"/>
    </row>
    <row r="88" spans="1:18" s="19" customFormat="1" ht="66.75" customHeight="1" outlineLevel="6">
      <c r="A88" s="1" t="s">
        <v>121</v>
      </c>
      <c r="B88" s="2" t="s">
        <v>122</v>
      </c>
      <c r="C88" s="24">
        <f aca="true" t="shared" si="48" ref="C88:N88">SUM(C89+C92+C95+C98)</f>
        <v>325046.33999999997</v>
      </c>
      <c r="D88" s="24">
        <f t="shared" si="48"/>
        <v>0</v>
      </c>
      <c r="E88" s="24">
        <f t="shared" si="48"/>
        <v>12000</v>
      </c>
      <c r="F88" s="24">
        <f t="shared" si="48"/>
        <v>313046.33999999997</v>
      </c>
      <c r="G88" s="24">
        <f t="shared" si="48"/>
        <v>460057.96</v>
      </c>
      <c r="H88" s="24">
        <f t="shared" si="48"/>
        <v>0</v>
      </c>
      <c r="I88" s="24">
        <f t="shared" si="48"/>
        <v>18500</v>
      </c>
      <c r="J88" s="24">
        <f t="shared" si="48"/>
        <v>441557.96</v>
      </c>
      <c r="K88" s="24">
        <f t="shared" si="48"/>
        <v>135011.62000000002</v>
      </c>
      <c r="L88" s="24">
        <f t="shared" si="48"/>
        <v>0</v>
      </c>
      <c r="M88" s="24">
        <f t="shared" si="48"/>
        <v>6500</v>
      </c>
      <c r="N88" s="24">
        <f t="shared" si="48"/>
        <v>128511.62000000002</v>
      </c>
      <c r="O88" s="25">
        <f t="shared" si="1"/>
        <v>141.53611451216466</v>
      </c>
      <c r="R88" s="56"/>
    </row>
    <row r="89" spans="1:18" s="19" customFormat="1" ht="50.25" customHeight="1" outlineLevel="6">
      <c r="A89" s="1" t="s">
        <v>123</v>
      </c>
      <c r="B89" s="2" t="s">
        <v>124</v>
      </c>
      <c r="C89" s="24">
        <f aca="true" t="shared" si="49" ref="C89:N90">SUM(C90)</f>
        <v>12000</v>
      </c>
      <c r="D89" s="24">
        <f t="shared" si="49"/>
        <v>0</v>
      </c>
      <c r="E89" s="24">
        <f t="shared" si="49"/>
        <v>12000</v>
      </c>
      <c r="F89" s="24">
        <f t="shared" si="49"/>
        <v>0</v>
      </c>
      <c r="G89" s="24">
        <f t="shared" si="49"/>
        <v>18500</v>
      </c>
      <c r="H89" s="24">
        <f t="shared" si="49"/>
        <v>0</v>
      </c>
      <c r="I89" s="24">
        <f t="shared" si="49"/>
        <v>18500</v>
      </c>
      <c r="J89" s="24">
        <f t="shared" si="49"/>
        <v>0</v>
      </c>
      <c r="K89" s="24">
        <f t="shared" si="49"/>
        <v>6500</v>
      </c>
      <c r="L89" s="24">
        <f t="shared" si="49"/>
        <v>0</v>
      </c>
      <c r="M89" s="24">
        <f t="shared" si="49"/>
        <v>6500</v>
      </c>
      <c r="N89" s="24">
        <f t="shared" si="49"/>
        <v>0</v>
      </c>
      <c r="O89" s="25">
        <f t="shared" si="1"/>
        <v>154.16666666666669</v>
      </c>
      <c r="R89" s="56"/>
    </row>
    <row r="90" spans="1:18" s="19" customFormat="1" ht="46.5" customHeight="1" outlineLevel="6">
      <c r="A90" s="1" t="s">
        <v>125</v>
      </c>
      <c r="B90" s="2" t="s">
        <v>126</v>
      </c>
      <c r="C90" s="24">
        <f t="shared" si="49"/>
        <v>12000</v>
      </c>
      <c r="D90" s="24">
        <f t="shared" si="49"/>
        <v>0</v>
      </c>
      <c r="E90" s="24">
        <f t="shared" si="49"/>
        <v>12000</v>
      </c>
      <c r="F90" s="24">
        <f t="shared" si="49"/>
        <v>0</v>
      </c>
      <c r="G90" s="24">
        <f t="shared" si="49"/>
        <v>18500</v>
      </c>
      <c r="H90" s="24">
        <f t="shared" si="49"/>
        <v>0</v>
      </c>
      <c r="I90" s="24">
        <f t="shared" si="49"/>
        <v>18500</v>
      </c>
      <c r="J90" s="24">
        <f t="shared" si="49"/>
        <v>0</v>
      </c>
      <c r="K90" s="24">
        <f t="shared" si="49"/>
        <v>6500</v>
      </c>
      <c r="L90" s="24">
        <f t="shared" si="49"/>
        <v>0</v>
      </c>
      <c r="M90" s="24">
        <f t="shared" si="49"/>
        <v>6500</v>
      </c>
      <c r="N90" s="24">
        <f t="shared" si="49"/>
        <v>0</v>
      </c>
      <c r="O90" s="25">
        <f t="shared" si="1"/>
        <v>154.16666666666669</v>
      </c>
      <c r="R90" s="56"/>
    </row>
    <row r="91" spans="1:18" s="19" customFormat="1" ht="145.5" customHeight="1" outlineLevel="6">
      <c r="A91" s="3" t="s">
        <v>127</v>
      </c>
      <c r="B91" s="4" t="s">
        <v>128</v>
      </c>
      <c r="C91" s="28">
        <f>SUM(D91:F91)</f>
        <v>12000</v>
      </c>
      <c r="D91" s="28"/>
      <c r="E91" s="28">
        <v>12000</v>
      </c>
      <c r="F91" s="28"/>
      <c r="G91" s="28">
        <f>SUM(H91:J91)</f>
        <v>18500</v>
      </c>
      <c r="H91" s="28"/>
      <c r="I91" s="28">
        <v>18500</v>
      </c>
      <c r="J91" s="28"/>
      <c r="K91" s="28">
        <f>SUM(L91:N91)</f>
        <v>6500</v>
      </c>
      <c r="L91" s="28">
        <f>SUM(H91-D91)</f>
        <v>0</v>
      </c>
      <c r="M91" s="28">
        <f>SUM(I91-E91)</f>
        <v>6500</v>
      </c>
      <c r="N91" s="28">
        <f>SUM(J91-F91)</f>
        <v>0</v>
      </c>
      <c r="O91" s="29">
        <f t="shared" si="1"/>
        <v>154.16666666666669</v>
      </c>
      <c r="R91" s="56"/>
    </row>
    <row r="92" spans="1:18" s="19" customFormat="1" ht="30.75" customHeight="1" outlineLevel="6">
      <c r="A92" s="1" t="s">
        <v>129</v>
      </c>
      <c r="B92" s="2" t="s">
        <v>130</v>
      </c>
      <c r="C92" s="24">
        <f aca="true" t="shared" si="50" ref="C92:N93">SUM(C93)</f>
        <v>232046.34</v>
      </c>
      <c r="D92" s="24">
        <f t="shared" si="50"/>
        <v>0</v>
      </c>
      <c r="E92" s="24">
        <f t="shared" si="50"/>
        <v>0</v>
      </c>
      <c r="F92" s="24">
        <f t="shared" si="50"/>
        <v>232046.34</v>
      </c>
      <c r="G92" s="24">
        <f t="shared" si="50"/>
        <v>281557.96</v>
      </c>
      <c r="H92" s="24">
        <f t="shared" si="50"/>
        <v>0</v>
      </c>
      <c r="I92" s="24">
        <f t="shared" si="50"/>
        <v>0</v>
      </c>
      <c r="J92" s="24">
        <f t="shared" si="50"/>
        <v>281557.96</v>
      </c>
      <c r="K92" s="24">
        <f t="shared" si="50"/>
        <v>49511.620000000024</v>
      </c>
      <c r="L92" s="24">
        <f t="shared" si="50"/>
        <v>0</v>
      </c>
      <c r="M92" s="24">
        <f t="shared" si="50"/>
        <v>0</v>
      </c>
      <c r="N92" s="24">
        <f t="shared" si="50"/>
        <v>49511.620000000024</v>
      </c>
      <c r="O92" s="25">
        <f t="shared" si="1"/>
        <v>121.33695364469013</v>
      </c>
      <c r="R92" s="56"/>
    </row>
    <row r="93" spans="1:18" s="19" customFormat="1" ht="48" customHeight="1" outlineLevel="6">
      <c r="A93" s="3" t="s">
        <v>131</v>
      </c>
      <c r="B93" s="4" t="s">
        <v>132</v>
      </c>
      <c r="C93" s="28">
        <f t="shared" si="50"/>
        <v>232046.34</v>
      </c>
      <c r="D93" s="28">
        <f t="shared" si="50"/>
        <v>0</v>
      </c>
      <c r="E93" s="28">
        <f t="shared" si="50"/>
        <v>0</v>
      </c>
      <c r="F93" s="28">
        <f t="shared" si="50"/>
        <v>232046.34</v>
      </c>
      <c r="G93" s="28">
        <f t="shared" si="50"/>
        <v>281557.96</v>
      </c>
      <c r="H93" s="28">
        <f t="shared" si="50"/>
        <v>0</v>
      </c>
      <c r="I93" s="28">
        <f t="shared" si="50"/>
        <v>0</v>
      </c>
      <c r="J93" s="28">
        <f t="shared" si="50"/>
        <v>281557.96</v>
      </c>
      <c r="K93" s="28">
        <f t="shared" si="50"/>
        <v>49511.620000000024</v>
      </c>
      <c r="L93" s="28">
        <f t="shared" si="50"/>
        <v>0</v>
      </c>
      <c r="M93" s="28">
        <f t="shared" si="50"/>
        <v>0</v>
      </c>
      <c r="N93" s="28">
        <f t="shared" si="50"/>
        <v>49511.620000000024</v>
      </c>
      <c r="O93" s="29">
        <f t="shared" si="1"/>
        <v>121.33695364469013</v>
      </c>
      <c r="R93" s="56"/>
    </row>
    <row r="94" spans="1:18" s="19" customFormat="1" ht="45.75" customHeight="1" outlineLevel="6">
      <c r="A94" s="3" t="s">
        <v>133</v>
      </c>
      <c r="B94" s="4" t="s">
        <v>134</v>
      </c>
      <c r="C94" s="28">
        <f>SUM(D94:F94)</f>
        <v>232046.34</v>
      </c>
      <c r="D94" s="28"/>
      <c r="E94" s="28"/>
      <c r="F94" s="28">
        <v>232046.34</v>
      </c>
      <c r="G94" s="28">
        <f>SUM(H94:J94)</f>
        <v>281557.96</v>
      </c>
      <c r="H94" s="28"/>
      <c r="I94" s="28"/>
      <c r="J94" s="28">
        <v>281557.96</v>
      </c>
      <c r="K94" s="28">
        <f>SUM(L94:N94)</f>
        <v>49511.620000000024</v>
      </c>
      <c r="L94" s="28">
        <f>SUM(H94-D94)</f>
        <v>0</v>
      </c>
      <c r="M94" s="28">
        <f>SUM(I94-E94)</f>
        <v>0</v>
      </c>
      <c r="N94" s="28">
        <f>SUM(J94-F94)</f>
        <v>49511.620000000024</v>
      </c>
      <c r="O94" s="29">
        <f t="shared" si="1"/>
        <v>121.33695364469013</v>
      </c>
      <c r="R94" s="56"/>
    </row>
    <row r="95" spans="1:18" s="19" customFormat="1" ht="30.75" customHeight="1" outlineLevel="6">
      <c r="A95" s="1" t="s">
        <v>135</v>
      </c>
      <c r="B95" s="2" t="s">
        <v>136</v>
      </c>
      <c r="C95" s="24">
        <f aca="true" t="shared" si="51" ref="C95:N96">SUM(C96)</f>
        <v>60000</v>
      </c>
      <c r="D95" s="24">
        <f t="shared" si="51"/>
        <v>0</v>
      </c>
      <c r="E95" s="24">
        <f t="shared" si="51"/>
        <v>0</v>
      </c>
      <c r="F95" s="24">
        <f t="shared" si="51"/>
        <v>60000</v>
      </c>
      <c r="G95" s="24">
        <f t="shared" si="51"/>
        <v>160000</v>
      </c>
      <c r="H95" s="24">
        <f t="shared" si="51"/>
        <v>0</v>
      </c>
      <c r="I95" s="24">
        <f t="shared" si="51"/>
        <v>0</v>
      </c>
      <c r="J95" s="24">
        <f t="shared" si="51"/>
        <v>160000</v>
      </c>
      <c r="K95" s="24">
        <f t="shared" si="51"/>
        <v>100000</v>
      </c>
      <c r="L95" s="24">
        <f t="shared" si="51"/>
        <v>0</v>
      </c>
      <c r="M95" s="24">
        <f t="shared" si="51"/>
        <v>0</v>
      </c>
      <c r="N95" s="24">
        <f t="shared" si="51"/>
        <v>100000</v>
      </c>
      <c r="O95" s="25">
        <f t="shared" si="1"/>
        <v>266.66666666666663</v>
      </c>
      <c r="R95" s="56"/>
    </row>
    <row r="96" spans="1:18" s="19" customFormat="1" ht="53.25" customHeight="1" outlineLevel="6">
      <c r="A96" s="1" t="s">
        <v>137</v>
      </c>
      <c r="B96" s="2" t="s">
        <v>138</v>
      </c>
      <c r="C96" s="24">
        <f t="shared" si="51"/>
        <v>60000</v>
      </c>
      <c r="D96" s="24">
        <f t="shared" si="51"/>
        <v>0</v>
      </c>
      <c r="E96" s="24">
        <f t="shared" si="51"/>
        <v>0</v>
      </c>
      <c r="F96" s="24">
        <f t="shared" si="51"/>
        <v>60000</v>
      </c>
      <c r="G96" s="24">
        <f t="shared" si="51"/>
        <v>160000</v>
      </c>
      <c r="H96" s="24">
        <f t="shared" si="51"/>
        <v>0</v>
      </c>
      <c r="I96" s="24">
        <f t="shared" si="51"/>
        <v>0</v>
      </c>
      <c r="J96" s="24">
        <f t="shared" si="51"/>
        <v>160000</v>
      </c>
      <c r="K96" s="24">
        <f t="shared" si="51"/>
        <v>100000</v>
      </c>
      <c r="L96" s="24">
        <f t="shared" si="51"/>
        <v>0</v>
      </c>
      <c r="M96" s="24">
        <f t="shared" si="51"/>
        <v>0</v>
      </c>
      <c r="N96" s="24">
        <f t="shared" si="51"/>
        <v>100000</v>
      </c>
      <c r="O96" s="25">
        <f t="shared" si="1"/>
        <v>266.66666666666663</v>
      </c>
      <c r="R96" s="56"/>
    </row>
    <row r="97" spans="1:18" s="19" customFormat="1" ht="30.75" customHeight="1" outlineLevel="6">
      <c r="A97" s="3" t="s">
        <v>139</v>
      </c>
      <c r="B97" s="4" t="s">
        <v>140</v>
      </c>
      <c r="C97" s="28">
        <f>SUM(D97:F97)</f>
        <v>60000</v>
      </c>
      <c r="D97" s="28"/>
      <c r="E97" s="28"/>
      <c r="F97" s="28">
        <v>60000</v>
      </c>
      <c r="G97" s="28">
        <f>SUM(H97:J97)</f>
        <v>160000</v>
      </c>
      <c r="H97" s="28"/>
      <c r="I97" s="28"/>
      <c r="J97" s="28">
        <v>160000</v>
      </c>
      <c r="K97" s="28">
        <f>SUM(L97:N97)</f>
        <v>100000</v>
      </c>
      <c r="L97" s="28">
        <f>SUM(H97-D97)</f>
        <v>0</v>
      </c>
      <c r="M97" s="28">
        <f>SUM(I97-E97)</f>
        <v>0</v>
      </c>
      <c r="N97" s="28">
        <f>SUM(J97-F97)</f>
        <v>100000</v>
      </c>
      <c r="O97" s="29">
        <f t="shared" si="1"/>
        <v>266.66666666666663</v>
      </c>
      <c r="R97" s="56"/>
    </row>
    <row r="98" spans="1:18" s="19" customFormat="1" ht="46.5" customHeight="1" outlineLevel="6">
      <c r="A98" s="22" t="s">
        <v>392</v>
      </c>
      <c r="B98" s="33" t="s">
        <v>141</v>
      </c>
      <c r="C98" s="24">
        <f aca="true" t="shared" si="52" ref="C98:N99">SUM(C99)</f>
        <v>21000</v>
      </c>
      <c r="D98" s="24">
        <f t="shared" si="52"/>
        <v>0</v>
      </c>
      <c r="E98" s="24">
        <f t="shared" si="52"/>
        <v>0</v>
      </c>
      <c r="F98" s="24">
        <f t="shared" si="52"/>
        <v>21000</v>
      </c>
      <c r="G98" s="24">
        <f t="shared" si="52"/>
        <v>0</v>
      </c>
      <c r="H98" s="24">
        <f t="shared" si="52"/>
        <v>0</v>
      </c>
      <c r="I98" s="24">
        <f t="shared" si="52"/>
        <v>0</v>
      </c>
      <c r="J98" s="24">
        <f t="shared" si="52"/>
        <v>0</v>
      </c>
      <c r="K98" s="24">
        <f t="shared" si="52"/>
        <v>-21000</v>
      </c>
      <c r="L98" s="24">
        <f t="shared" si="52"/>
        <v>0</v>
      </c>
      <c r="M98" s="24">
        <f t="shared" si="52"/>
        <v>0</v>
      </c>
      <c r="N98" s="24">
        <f t="shared" si="52"/>
        <v>-21000</v>
      </c>
      <c r="O98" s="25">
        <f t="shared" si="1"/>
        <v>0</v>
      </c>
      <c r="R98" s="56"/>
    </row>
    <row r="99" spans="1:18" s="19" customFormat="1" ht="52.5" customHeight="1" outlineLevel="6">
      <c r="A99" s="26" t="s">
        <v>393</v>
      </c>
      <c r="B99" s="30" t="s">
        <v>142</v>
      </c>
      <c r="C99" s="28">
        <f t="shared" si="52"/>
        <v>21000</v>
      </c>
      <c r="D99" s="28">
        <f t="shared" si="52"/>
        <v>0</v>
      </c>
      <c r="E99" s="28">
        <f t="shared" si="52"/>
        <v>0</v>
      </c>
      <c r="F99" s="28">
        <f t="shared" si="52"/>
        <v>21000</v>
      </c>
      <c r="G99" s="28">
        <f t="shared" si="52"/>
        <v>0</v>
      </c>
      <c r="H99" s="28">
        <f t="shared" si="52"/>
        <v>0</v>
      </c>
      <c r="I99" s="28">
        <f t="shared" si="52"/>
        <v>0</v>
      </c>
      <c r="J99" s="28">
        <f t="shared" si="52"/>
        <v>0</v>
      </c>
      <c r="K99" s="28">
        <f t="shared" si="52"/>
        <v>-21000</v>
      </c>
      <c r="L99" s="28">
        <f t="shared" si="52"/>
        <v>0</v>
      </c>
      <c r="M99" s="28">
        <f t="shared" si="52"/>
        <v>0</v>
      </c>
      <c r="N99" s="28">
        <f t="shared" si="52"/>
        <v>-21000</v>
      </c>
      <c r="O99" s="29">
        <f t="shared" si="1"/>
        <v>0</v>
      </c>
      <c r="R99" s="56"/>
    </row>
    <row r="100" spans="1:18" s="19" customFormat="1" ht="30.75" customHeight="1" outlineLevel="6">
      <c r="A100" s="26" t="s">
        <v>394</v>
      </c>
      <c r="B100" s="30" t="s">
        <v>143</v>
      </c>
      <c r="C100" s="28">
        <f>SUM(D100:F100)</f>
        <v>21000</v>
      </c>
      <c r="D100" s="28"/>
      <c r="E100" s="28"/>
      <c r="F100" s="28">
        <v>21000</v>
      </c>
      <c r="G100" s="28">
        <f>SUM(H100:J100)</f>
        <v>0</v>
      </c>
      <c r="H100" s="28"/>
      <c r="I100" s="28"/>
      <c r="J100" s="28"/>
      <c r="K100" s="28">
        <f>SUM(L100:N100)</f>
        <v>-21000</v>
      </c>
      <c r="L100" s="28">
        <f>SUM(H100-D100)</f>
        <v>0</v>
      </c>
      <c r="M100" s="28">
        <f>SUM(I100-E100)</f>
        <v>0</v>
      </c>
      <c r="N100" s="28">
        <f>SUM(J100-F100)</f>
        <v>-21000</v>
      </c>
      <c r="O100" s="29">
        <f t="shared" si="1"/>
        <v>0</v>
      </c>
      <c r="R100" s="56"/>
    </row>
    <row r="101" spans="1:18" s="19" customFormat="1" ht="66" customHeight="1" outlineLevel="1">
      <c r="A101" s="22" t="s">
        <v>144</v>
      </c>
      <c r="B101" s="23" t="s">
        <v>145</v>
      </c>
      <c r="C101" s="24">
        <f aca="true" t="shared" si="53" ref="C101:N102">SUM(C102)</f>
        <v>2444278</v>
      </c>
      <c r="D101" s="24">
        <f t="shared" si="53"/>
        <v>0</v>
      </c>
      <c r="E101" s="24">
        <f t="shared" si="53"/>
        <v>0</v>
      </c>
      <c r="F101" s="24">
        <f t="shared" si="53"/>
        <v>2444278</v>
      </c>
      <c r="G101" s="24">
        <f t="shared" si="53"/>
        <v>2769200</v>
      </c>
      <c r="H101" s="24">
        <f t="shared" si="53"/>
        <v>0</v>
      </c>
      <c r="I101" s="24">
        <f t="shared" si="53"/>
        <v>0</v>
      </c>
      <c r="J101" s="24">
        <f t="shared" si="53"/>
        <v>2769200</v>
      </c>
      <c r="K101" s="24">
        <f t="shared" si="53"/>
        <v>324922</v>
      </c>
      <c r="L101" s="24">
        <f t="shared" si="53"/>
        <v>0</v>
      </c>
      <c r="M101" s="24">
        <f t="shared" si="53"/>
        <v>0</v>
      </c>
      <c r="N101" s="24">
        <f t="shared" si="53"/>
        <v>324922</v>
      </c>
      <c r="O101" s="25">
        <f t="shared" si="1"/>
        <v>113.2931687803106</v>
      </c>
      <c r="R101" s="56"/>
    </row>
    <row r="102" spans="1:18" s="19" customFormat="1" ht="64.5" customHeight="1" outlineLevel="2">
      <c r="A102" s="22" t="s">
        <v>146</v>
      </c>
      <c r="B102" s="23" t="s">
        <v>147</v>
      </c>
      <c r="C102" s="24">
        <f t="shared" si="53"/>
        <v>2444278</v>
      </c>
      <c r="D102" s="24">
        <f t="shared" si="53"/>
        <v>0</v>
      </c>
      <c r="E102" s="24">
        <f t="shared" si="53"/>
        <v>0</v>
      </c>
      <c r="F102" s="24">
        <f t="shared" si="53"/>
        <v>2444278</v>
      </c>
      <c r="G102" s="24">
        <f t="shared" si="53"/>
        <v>2769200</v>
      </c>
      <c r="H102" s="24">
        <f t="shared" si="53"/>
        <v>0</v>
      </c>
      <c r="I102" s="24">
        <f t="shared" si="53"/>
        <v>0</v>
      </c>
      <c r="J102" s="24">
        <f t="shared" si="53"/>
        <v>2769200</v>
      </c>
      <c r="K102" s="24">
        <f t="shared" si="53"/>
        <v>324922</v>
      </c>
      <c r="L102" s="24">
        <f t="shared" si="53"/>
        <v>0</v>
      </c>
      <c r="M102" s="24">
        <f t="shared" si="53"/>
        <v>0</v>
      </c>
      <c r="N102" s="24">
        <f t="shared" si="53"/>
        <v>324922</v>
      </c>
      <c r="O102" s="25">
        <f t="shared" si="1"/>
        <v>113.2931687803106</v>
      </c>
      <c r="R102" s="56"/>
    </row>
    <row r="103" spans="1:18" s="19" customFormat="1" ht="64.5" customHeight="1" outlineLevel="4">
      <c r="A103" s="26" t="s">
        <v>148</v>
      </c>
      <c r="B103" s="27" t="s">
        <v>149</v>
      </c>
      <c r="C103" s="28">
        <f aca="true" t="shared" si="54" ref="C103:N103">SUM(C104:C106)</f>
        <v>2444278</v>
      </c>
      <c r="D103" s="28">
        <f t="shared" si="54"/>
        <v>0</v>
      </c>
      <c r="E103" s="28">
        <f t="shared" si="54"/>
        <v>0</v>
      </c>
      <c r="F103" s="28">
        <f t="shared" si="54"/>
        <v>2444278</v>
      </c>
      <c r="G103" s="28">
        <f t="shared" si="54"/>
        <v>2769200</v>
      </c>
      <c r="H103" s="28">
        <f t="shared" si="54"/>
        <v>0</v>
      </c>
      <c r="I103" s="28">
        <f t="shared" si="54"/>
        <v>0</v>
      </c>
      <c r="J103" s="28">
        <f t="shared" si="54"/>
        <v>2769200</v>
      </c>
      <c r="K103" s="28">
        <f t="shared" si="54"/>
        <v>324922</v>
      </c>
      <c r="L103" s="28">
        <f t="shared" si="54"/>
        <v>0</v>
      </c>
      <c r="M103" s="28">
        <f t="shared" si="54"/>
        <v>0</v>
      </c>
      <c r="N103" s="28">
        <f t="shared" si="54"/>
        <v>324922</v>
      </c>
      <c r="O103" s="29">
        <f t="shared" si="1"/>
        <v>113.2931687803106</v>
      </c>
      <c r="R103" s="56"/>
    </row>
    <row r="104" spans="1:18" s="19" customFormat="1" ht="50.25" customHeight="1" outlineLevel="6">
      <c r="A104" s="26" t="s">
        <v>395</v>
      </c>
      <c r="B104" s="27" t="s">
        <v>150</v>
      </c>
      <c r="C104" s="28">
        <f>SUM(D104:F104)</f>
        <v>2194278</v>
      </c>
      <c r="D104" s="28"/>
      <c r="E104" s="28"/>
      <c r="F104" s="28">
        <v>2194278</v>
      </c>
      <c r="G104" s="28">
        <f>SUM(H104:J104)</f>
        <v>2474200</v>
      </c>
      <c r="H104" s="28"/>
      <c r="I104" s="28"/>
      <c r="J104" s="28">
        <v>2474200</v>
      </c>
      <c r="K104" s="28">
        <f>SUM(L104:N104)</f>
        <v>279922</v>
      </c>
      <c r="L104" s="28">
        <f aca="true" t="shared" si="55" ref="L104:N106">SUM(H104-D104)</f>
        <v>0</v>
      </c>
      <c r="M104" s="28">
        <f t="shared" si="55"/>
        <v>0</v>
      </c>
      <c r="N104" s="28">
        <f t="shared" si="55"/>
        <v>279922</v>
      </c>
      <c r="O104" s="29">
        <f t="shared" si="1"/>
        <v>112.75690682766724</v>
      </c>
      <c r="R104" s="56"/>
    </row>
    <row r="105" spans="1:18" s="19" customFormat="1" ht="38.25" customHeight="1" outlineLevel="6">
      <c r="A105" s="47" t="s">
        <v>442</v>
      </c>
      <c r="B105" s="46" t="s">
        <v>443</v>
      </c>
      <c r="C105" s="28">
        <f>SUM(D105:F105)</f>
        <v>0</v>
      </c>
      <c r="D105" s="28"/>
      <c r="E105" s="28"/>
      <c r="F105" s="28"/>
      <c r="G105" s="28">
        <f>SUM(H105:J105)</f>
        <v>45000</v>
      </c>
      <c r="H105" s="28"/>
      <c r="I105" s="28"/>
      <c r="J105" s="28">
        <v>45000</v>
      </c>
      <c r="K105" s="28">
        <f>SUM(L105:N105)</f>
        <v>45000</v>
      </c>
      <c r="L105" s="28">
        <f t="shared" si="55"/>
        <v>0</v>
      </c>
      <c r="M105" s="28">
        <f t="shared" si="55"/>
        <v>0</v>
      </c>
      <c r="N105" s="28">
        <f t="shared" si="55"/>
        <v>45000</v>
      </c>
      <c r="O105" s="29" t="e">
        <f t="shared" si="1"/>
        <v>#DIV/0!</v>
      </c>
      <c r="R105" s="56"/>
    </row>
    <row r="106" spans="1:18" s="19" customFormat="1" ht="114" customHeight="1" outlineLevel="6">
      <c r="A106" s="26" t="s">
        <v>396</v>
      </c>
      <c r="B106" s="27" t="s">
        <v>151</v>
      </c>
      <c r="C106" s="28">
        <f>SUM(D106:F106)</f>
        <v>250000</v>
      </c>
      <c r="D106" s="28"/>
      <c r="E106" s="28"/>
      <c r="F106" s="28">
        <v>250000</v>
      </c>
      <c r="G106" s="28">
        <f>SUM(H106:J106)</f>
        <v>250000</v>
      </c>
      <c r="H106" s="28"/>
      <c r="I106" s="28"/>
      <c r="J106" s="28">
        <v>250000</v>
      </c>
      <c r="K106" s="28">
        <f>SUM(L106:N106)</f>
        <v>0</v>
      </c>
      <c r="L106" s="28">
        <f t="shared" si="55"/>
        <v>0</v>
      </c>
      <c r="M106" s="28">
        <f t="shared" si="55"/>
        <v>0</v>
      </c>
      <c r="N106" s="28">
        <f t="shared" si="55"/>
        <v>0</v>
      </c>
      <c r="O106" s="29">
        <f t="shared" si="1"/>
        <v>100</v>
      </c>
      <c r="R106" s="56"/>
    </row>
    <row r="107" spans="1:18" s="19" customFormat="1" ht="48.75" customHeight="1" outlineLevel="1">
      <c r="A107" s="22" t="s">
        <v>152</v>
      </c>
      <c r="B107" s="23" t="s">
        <v>153</v>
      </c>
      <c r="C107" s="24">
        <f aca="true" t="shared" si="56" ref="C107:N107">SUM(C108+C114+C117)</f>
        <v>794644.5</v>
      </c>
      <c r="D107" s="24">
        <f t="shared" si="56"/>
        <v>0</v>
      </c>
      <c r="E107" s="24">
        <f t="shared" si="56"/>
        <v>427178</v>
      </c>
      <c r="F107" s="24">
        <f t="shared" si="56"/>
        <v>367466.5</v>
      </c>
      <c r="G107" s="24">
        <f t="shared" si="56"/>
        <v>781482.27</v>
      </c>
      <c r="H107" s="24">
        <f t="shared" si="56"/>
        <v>0</v>
      </c>
      <c r="I107" s="24">
        <f t="shared" si="56"/>
        <v>377671.27</v>
      </c>
      <c r="J107" s="24">
        <f t="shared" si="56"/>
        <v>403811</v>
      </c>
      <c r="K107" s="24">
        <f t="shared" si="56"/>
        <v>-13162.229999999981</v>
      </c>
      <c r="L107" s="24">
        <f t="shared" si="56"/>
        <v>0</v>
      </c>
      <c r="M107" s="24">
        <f t="shared" si="56"/>
        <v>-49506.72999999998</v>
      </c>
      <c r="N107" s="24">
        <f t="shared" si="56"/>
        <v>36344.5</v>
      </c>
      <c r="O107" s="25">
        <f t="shared" si="1"/>
        <v>98.34363290754546</v>
      </c>
      <c r="R107" s="56"/>
    </row>
    <row r="108" spans="1:18" s="19" customFormat="1" ht="48" customHeight="1" outlineLevel="2">
      <c r="A108" s="22" t="s">
        <v>154</v>
      </c>
      <c r="B108" s="23" t="s">
        <v>155</v>
      </c>
      <c r="C108" s="24">
        <f aca="true" t="shared" si="57" ref="C108:N108">SUM(C109+C111)</f>
        <v>479438</v>
      </c>
      <c r="D108" s="24">
        <f t="shared" si="57"/>
        <v>0</v>
      </c>
      <c r="E108" s="24">
        <f t="shared" si="57"/>
        <v>374438</v>
      </c>
      <c r="F108" s="24">
        <f t="shared" si="57"/>
        <v>105000</v>
      </c>
      <c r="G108" s="24">
        <f t="shared" si="57"/>
        <v>482671.27</v>
      </c>
      <c r="H108" s="24">
        <f t="shared" si="57"/>
        <v>0</v>
      </c>
      <c r="I108" s="24">
        <f t="shared" si="57"/>
        <v>377671.27</v>
      </c>
      <c r="J108" s="24">
        <f t="shared" si="57"/>
        <v>105000</v>
      </c>
      <c r="K108" s="24">
        <f t="shared" si="57"/>
        <v>3233.2700000000186</v>
      </c>
      <c r="L108" s="24">
        <f t="shared" si="57"/>
        <v>0</v>
      </c>
      <c r="M108" s="24">
        <f t="shared" si="57"/>
        <v>3233.2700000000186</v>
      </c>
      <c r="N108" s="24">
        <f t="shared" si="57"/>
        <v>0</v>
      </c>
      <c r="O108" s="25">
        <f t="shared" si="1"/>
        <v>100.67438751204536</v>
      </c>
      <c r="R108" s="56"/>
    </row>
    <row r="109" spans="1:18" s="19" customFormat="1" ht="31.5" customHeight="1" outlineLevel="4">
      <c r="A109" s="26" t="s">
        <v>156</v>
      </c>
      <c r="B109" s="27" t="s">
        <v>157</v>
      </c>
      <c r="C109" s="28">
        <f aca="true" t="shared" si="58" ref="C109:N109">SUM(C110:C110)</f>
        <v>80000</v>
      </c>
      <c r="D109" s="28">
        <f t="shared" si="58"/>
        <v>0</v>
      </c>
      <c r="E109" s="28">
        <f t="shared" si="58"/>
        <v>0</v>
      </c>
      <c r="F109" s="28">
        <f t="shared" si="58"/>
        <v>80000</v>
      </c>
      <c r="G109" s="28">
        <f t="shared" si="58"/>
        <v>80000</v>
      </c>
      <c r="H109" s="28">
        <f t="shared" si="58"/>
        <v>0</v>
      </c>
      <c r="I109" s="28">
        <f t="shared" si="58"/>
        <v>0</v>
      </c>
      <c r="J109" s="28">
        <f t="shared" si="58"/>
        <v>80000</v>
      </c>
      <c r="K109" s="28">
        <f t="shared" si="58"/>
        <v>0</v>
      </c>
      <c r="L109" s="28">
        <f t="shared" si="58"/>
        <v>0</v>
      </c>
      <c r="M109" s="28">
        <f t="shared" si="58"/>
        <v>0</v>
      </c>
      <c r="N109" s="28">
        <f t="shared" si="58"/>
        <v>0</v>
      </c>
      <c r="O109" s="29">
        <f t="shared" si="1"/>
        <v>100</v>
      </c>
      <c r="R109" s="56"/>
    </row>
    <row r="110" spans="1:18" s="19" customFormat="1" ht="47.25" customHeight="1" outlineLevel="6">
      <c r="A110" s="26" t="s">
        <v>397</v>
      </c>
      <c r="B110" s="27" t="s">
        <v>158</v>
      </c>
      <c r="C110" s="28">
        <f>SUM(D110:F110)</f>
        <v>80000</v>
      </c>
      <c r="D110" s="28"/>
      <c r="E110" s="28"/>
      <c r="F110" s="28">
        <v>80000</v>
      </c>
      <c r="G110" s="28">
        <f>SUM(H110:J110)</f>
        <v>80000</v>
      </c>
      <c r="H110" s="28"/>
      <c r="I110" s="28"/>
      <c r="J110" s="28">
        <v>80000</v>
      </c>
      <c r="K110" s="28">
        <f>SUM(L110:N110)</f>
        <v>0</v>
      </c>
      <c r="L110" s="28">
        <f>SUM(H110-D110)</f>
        <v>0</v>
      </c>
      <c r="M110" s="28">
        <f>SUM(I110-E110)</f>
        <v>0</v>
      </c>
      <c r="N110" s="28">
        <f>SUM(J110-F110)</f>
        <v>0</v>
      </c>
      <c r="O110" s="29">
        <f t="shared" si="1"/>
        <v>100</v>
      </c>
      <c r="R110" s="56"/>
    </row>
    <row r="111" spans="1:18" s="19" customFormat="1" ht="48.75" customHeight="1" outlineLevel="4">
      <c r="A111" s="26" t="s">
        <v>159</v>
      </c>
      <c r="B111" s="27" t="s">
        <v>160</v>
      </c>
      <c r="C111" s="28">
        <f aca="true" t="shared" si="59" ref="C111:N111">SUM(C112:C113)</f>
        <v>399438</v>
      </c>
      <c r="D111" s="28">
        <f t="shared" si="59"/>
        <v>0</v>
      </c>
      <c r="E111" s="28">
        <f t="shared" si="59"/>
        <v>374438</v>
      </c>
      <c r="F111" s="28">
        <f t="shared" si="59"/>
        <v>25000</v>
      </c>
      <c r="G111" s="28">
        <f t="shared" si="59"/>
        <v>402671.27</v>
      </c>
      <c r="H111" s="28">
        <f t="shared" si="59"/>
        <v>0</v>
      </c>
      <c r="I111" s="28">
        <f t="shared" si="59"/>
        <v>377671.27</v>
      </c>
      <c r="J111" s="28">
        <f t="shared" si="59"/>
        <v>25000</v>
      </c>
      <c r="K111" s="28">
        <f t="shared" si="59"/>
        <v>3233.2700000000186</v>
      </c>
      <c r="L111" s="28">
        <f t="shared" si="59"/>
        <v>0</v>
      </c>
      <c r="M111" s="28">
        <f t="shared" si="59"/>
        <v>3233.2700000000186</v>
      </c>
      <c r="N111" s="28">
        <f t="shared" si="59"/>
        <v>0</v>
      </c>
      <c r="O111" s="29">
        <f t="shared" si="1"/>
        <v>100.80945478397147</v>
      </c>
      <c r="R111" s="56"/>
    </row>
    <row r="112" spans="1:18" s="19" customFormat="1" ht="48.75" customHeight="1" outlineLevel="4">
      <c r="A112" s="26" t="s">
        <v>397</v>
      </c>
      <c r="B112" s="30" t="s">
        <v>161</v>
      </c>
      <c r="C112" s="28">
        <f>SUM(D112:F112)</f>
        <v>25000</v>
      </c>
      <c r="D112" s="28"/>
      <c r="E112" s="28"/>
      <c r="F112" s="28">
        <v>25000</v>
      </c>
      <c r="G112" s="28">
        <f>SUM(H112:J112)</f>
        <v>25000</v>
      </c>
      <c r="H112" s="28"/>
      <c r="I112" s="28"/>
      <c r="J112" s="28">
        <v>25000</v>
      </c>
      <c r="K112" s="28">
        <f>SUM(L112:N112)</f>
        <v>0</v>
      </c>
      <c r="L112" s="28">
        <f aca="true" t="shared" si="60" ref="L112:N113">SUM(H112-D112)</f>
        <v>0</v>
      </c>
      <c r="M112" s="28">
        <f t="shared" si="60"/>
        <v>0</v>
      </c>
      <c r="N112" s="28">
        <f t="shared" si="60"/>
        <v>0</v>
      </c>
      <c r="O112" s="29">
        <f t="shared" si="1"/>
        <v>100</v>
      </c>
      <c r="R112" s="56"/>
    </row>
    <row r="113" spans="1:18" s="19" customFormat="1" ht="63" customHeight="1" outlineLevel="6">
      <c r="A113" s="26" t="s">
        <v>398</v>
      </c>
      <c r="B113" s="27" t="s">
        <v>162</v>
      </c>
      <c r="C113" s="28">
        <f>SUM(D113:F113)</f>
        <v>374438</v>
      </c>
      <c r="D113" s="28"/>
      <c r="E113" s="28">
        <v>374438</v>
      </c>
      <c r="F113" s="28"/>
      <c r="G113" s="28">
        <f>SUM(H113:J113)</f>
        <v>377671.27</v>
      </c>
      <c r="H113" s="28"/>
      <c r="I113" s="28">
        <v>377671.27</v>
      </c>
      <c r="J113" s="28"/>
      <c r="K113" s="28">
        <f>SUM(L113:N113)</f>
        <v>3233.2700000000186</v>
      </c>
      <c r="L113" s="28">
        <f t="shared" si="60"/>
        <v>0</v>
      </c>
      <c r="M113" s="28">
        <f t="shared" si="60"/>
        <v>3233.2700000000186</v>
      </c>
      <c r="N113" s="28">
        <f t="shared" si="60"/>
        <v>0</v>
      </c>
      <c r="O113" s="29">
        <f t="shared" si="1"/>
        <v>100.86349943114747</v>
      </c>
      <c r="R113" s="56"/>
    </row>
    <row r="114" spans="1:18" s="19" customFormat="1" ht="86.25" customHeight="1" outlineLevel="6">
      <c r="A114" s="22" t="s">
        <v>163</v>
      </c>
      <c r="B114" s="33" t="s">
        <v>164</v>
      </c>
      <c r="C114" s="24">
        <f aca="true" t="shared" si="61" ref="C114:N115">SUM(C115)</f>
        <v>25000</v>
      </c>
      <c r="D114" s="24">
        <f t="shared" si="61"/>
        <v>0</v>
      </c>
      <c r="E114" s="24">
        <f t="shared" si="61"/>
        <v>0</v>
      </c>
      <c r="F114" s="24">
        <f t="shared" si="61"/>
        <v>25000</v>
      </c>
      <c r="G114" s="24">
        <f t="shared" si="61"/>
        <v>25000</v>
      </c>
      <c r="H114" s="24">
        <f t="shared" si="61"/>
        <v>0</v>
      </c>
      <c r="I114" s="24">
        <f t="shared" si="61"/>
        <v>0</v>
      </c>
      <c r="J114" s="24">
        <f t="shared" si="61"/>
        <v>25000</v>
      </c>
      <c r="K114" s="24">
        <f t="shared" si="61"/>
        <v>0</v>
      </c>
      <c r="L114" s="24">
        <f t="shared" si="61"/>
        <v>0</v>
      </c>
      <c r="M114" s="24">
        <f t="shared" si="61"/>
        <v>0</v>
      </c>
      <c r="N114" s="24">
        <f t="shared" si="61"/>
        <v>0</v>
      </c>
      <c r="O114" s="25">
        <f t="shared" si="1"/>
        <v>100</v>
      </c>
      <c r="R114" s="56"/>
    </row>
    <row r="115" spans="1:18" s="19" customFormat="1" ht="33" customHeight="1" outlineLevel="6">
      <c r="A115" s="26" t="s">
        <v>165</v>
      </c>
      <c r="B115" s="30" t="s">
        <v>166</v>
      </c>
      <c r="C115" s="28">
        <f t="shared" si="61"/>
        <v>25000</v>
      </c>
      <c r="D115" s="28">
        <f t="shared" si="61"/>
        <v>0</v>
      </c>
      <c r="E115" s="28">
        <f t="shared" si="61"/>
        <v>0</v>
      </c>
      <c r="F115" s="28">
        <f t="shared" si="61"/>
        <v>25000</v>
      </c>
      <c r="G115" s="28">
        <f t="shared" si="61"/>
        <v>25000</v>
      </c>
      <c r="H115" s="28">
        <f t="shared" si="61"/>
        <v>0</v>
      </c>
      <c r="I115" s="28">
        <f t="shared" si="61"/>
        <v>0</v>
      </c>
      <c r="J115" s="28">
        <f t="shared" si="61"/>
        <v>25000</v>
      </c>
      <c r="K115" s="28">
        <f t="shared" si="61"/>
        <v>0</v>
      </c>
      <c r="L115" s="28">
        <f t="shared" si="61"/>
        <v>0</v>
      </c>
      <c r="M115" s="28">
        <f t="shared" si="61"/>
        <v>0</v>
      </c>
      <c r="N115" s="28">
        <f t="shared" si="61"/>
        <v>0</v>
      </c>
      <c r="O115" s="29">
        <f t="shared" si="1"/>
        <v>100</v>
      </c>
      <c r="R115" s="56"/>
    </row>
    <row r="116" spans="1:18" s="19" customFormat="1" ht="57" customHeight="1" outlineLevel="6">
      <c r="A116" s="26" t="s">
        <v>397</v>
      </c>
      <c r="B116" s="30" t="s">
        <v>167</v>
      </c>
      <c r="C116" s="28">
        <f>SUM(D116:F116)</f>
        <v>25000</v>
      </c>
      <c r="D116" s="28"/>
      <c r="E116" s="28"/>
      <c r="F116" s="28">
        <v>25000</v>
      </c>
      <c r="G116" s="28">
        <f>SUM(H116:J116)</f>
        <v>25000</v>
      </c>
      <c r="H116" s="28"/>
      <c r="I116" s="28"/>
      <c r="J116" s="28">
        <v>25000</v>
      </c>
      <c r="K116" s="28">
        <f>SUM(L116:N116)</f>
        <v>0</v>
      </c>
      <c r="L116" s="28">
        <f>SUM(H116-D116)</f>
        <v>0</v>
      </c>
      <c r="M116" s="28">
        <f>SUM(I116-E116)</f>
        <v>0</v>
      </c>
      <c r="N116" s="28">
        <f>SUM(J116-F116)</f>
        <v>0</v>
      </c>
      <c r="O116" s="29">
        <f t="shared" si="1"/>
        <v>100</v>
      </c>
      <c r="R116" s="56"/>
    </row>
    <row r="117" spans="1:18" s="19" customFormat="1" ht="67.5" customHeight="1" outlineLevel="2">
      <c r="A117" s="22" t="s">
        <v>168</v>
      </c>
      <c r="B117" s="23" t="s">
        <v>169</v>
      </c>
      <c r="C117" s="24">
        <f aca="true" t="shared" si="62" ref="C117:N117">SUM(C118)</f>
        <v>290206.5</v>
      </c>
      <c r="D117" s="24">
        <f t="shared" si="62"/>
        <v>0</v>
      </c>
      <c r="E117" s="24">
        <f t="shared" si="62"/>
        <v>52740</v>
      </c>
      <c r="F117" s="24">
        <f t="shared" si="62"/>
        <v>237466.5</v>
      </c>
      <c r="G117" s="24">
        <f t="shared" si="62"/>
        <v>273811</v>
      </c>
      <c r="H117" s="24">
        <f t="shared" si="62"/>
        <v>0</v>
      </c>
      <c r="I117" s="24">
        <f t="shared" si="62"/>
        <v>0</v>
      </c>
      <c r="J117" s="24">
        <f t="shared" si="62"/>
        <v>273811</v>
      </c>
      <c r="K117" s="24">
        <f t="shared" si="62"/>
        <v>-16395.5</v>
      </c>
      <c r="L117" s="24">
        <f t="shared" si="62"/>
        <v>0</v>
      </c>
      <c r="M117" s="24">
        <f t="shared" si="62"/>
        <v>-52740</v>
      </c>
      <c r="N117" s="24">
        <f t="shared" si="62"/>
        <v>36344.5</v>
      </c>
      <c r="O117" s="25">
        <f t="shared" si="1"/>
        <v>94.35040221359618</v>
      </c>
      <c r="R117" s="56"/>
    </row>
    <row r="118" spans="1:18" s="19" customFormat="1" ht="49.5" customHeight="1" outlineLevel="4">
      <c r="A118" s="26" t="s">
        <v>170</v>
      </c>
      <c r="B118" s="27" t="s">
        <v>171</v>
      </c>
      <c r="C118" s="28">
        <f aca="true" t="shared" si="63" ref="C118:N118">SUM(C119:C123)</f>
        <v>290206.5</v>
      </c>
      <c r="D118" s="28">
        <f t="shared" si="63"/>
        <v>0</v>
      </c>
      <c r="E118" s="28">
        <f t="shared" si="63"/>
        <v>52740</v>
      </c>
      <c r="F118" s="28">
        <f t="shared" si="63"/>
        <v>237466.5</v>
      </c>
      <c r="G118" s="28">
        <f t="shared" si="63"/>
        <v>273811</v>
      </c>
      <c r="H118" s="28">
        <f t="shared" si="63"/>
        <v>0</v>
      </c>
      <c r="I118" s="28">
        <f t="shared" si="63"/>
        <v>0</v>
      </c>
      <c r="J118" s="28">
        <f t="shared" si="63"/>
        <v>273811</v>
      </c>
      <c r="K118" s="28">
        <f t="shared" si="63"/>
        <v>-16395.5</v>
      </c>
      <c r="L118" s="28">
        <f t="shared" si="63"/>
        <v>0</v>
      </c>
      <c r="M118" s="28">
        <f t="shared" si="63"/>
        <v>-52740</v>
      </c>
      <c r="N118" s="28">
        <f t="shared" si="63"/>
        <v>36344.5</v>
      </c>
      <c r="O118" s="29">
        <f t="shared" si="1"/>
        <v>94.35040221359618</v>
      </c>
      <c r="R118" s="56"/>
    </row>
    <row r="119" spans="1:18" s="19" customFormat="1" ht="79.5" customHeight="1" outlineLevel="6">
      <c r="A119" s="26" t="s">
        <v>399</v>
      </c>
      <c r="B119" s="27" t="s">
        <v>172</v>
      </c>
      <c r="C119" s="28">
        <f>SUM(D119:F119)</f>
        <v>63000</v>
      </c>
      <c r="D119" s="28"/>
      <c r="E119" s="28"/>
      <c r="F119" s="28">
        <v>63000</v>
      </c>
      <c r="G119" s="28">
        <f>SUM(H119:J119)</f>
        <v>34500</v>
      </c>
      <c r="H119" s="28"/>
      <c r="I119" s="28"/>
      <c r="J119" s="28">
        <v>34500</v>
      </c>
      <c r="K119" s="28">
        <f>SUM(L119:N119)</f>
        <v>-28500</v>
      </c>
      <c r="L119" s="28">
        <f aca="true" t="shared" si="64" ref="L119:N123">SUM(H119-D119)</f>
        <v>0</v>
      </c>
      <c r="M119" s="28">
        <f t="shared" si="64"/>
        <v>0</v>
      </c>
      <c r="N119" s="28">
        <f t="shared" si="64"/>
        <v>-28500</v>
      </c>
      <c r="O119" s="29">
        <f t="shared" si="1"/>
        <v>54.761904761904766</v>
      </c>
      <c r="R119" s="56"/>
    </row>
    <row r="120" spans="1:18" s="19" customFormat="1" ht="79.5" customHeight="1" outlineLevel="6">
      <c r="A120" s="3" t="s">
        <v>173</v>
      </c>
      <c r="B120" s="4" t="s">
        <v>174</v>
      </c>
      <c r="C120" s="28">
        <f>SUM(D120:F120)</f>
        <v>60000</v>
      </c>
      <c r="D120" s="28"/>
      <c r="E120" s="28"/>
      <c r="F120" s="28">
        <v>60000</v>
      </c>
      <c r="G120" s="28">
        <f>SUM(H120:J120)</f>
        <v>15000</v>
      </c>
      <c r="H120" s="28"/>
      <c r="I120" s="28"/>
      <c r="J120" s="28">
        <v>15000</v>
      </c>
      <c r="K120" s="28">
        <f>SUM(L120:N120)</f>
        <v>-45000</v>
      </c>
      <c r="L120" s="28">
        <f t="shared" si="64"/>
        <v>0</v>
      </c>
      <c r="M120" s="28">
        <f t="shared" si="64"/>
        <v>0</v>
      </c>
      <c r="N120" s="28">
        <f t="shared" si="64"/>
        <v>-45000</v>
      </c>
      <c r="O120" s="29">
        <f t="shared" si="1"/>
        <v>25</v>
      </c>
      <c r="R120" s="56"/>
    </row>
    <row r="121" spans="1:18" s="19" customFormat="1" ht="112.5" customHeight="1" outlineLevel="6">
      <c r="A121" s="26" t="s">
        <v>400</v>
      </c>
      <c r="B121" s="30" t="s">
        <v>175</v>
      </c>
      <c r="C121" s="28">
        <f>SUM(D121:F121)</f>
        <v>42000</v>
      </c>
      <c r="D121" s="28"/>
      <c r="E121" s="28"/>
      <c r="F121" s="28">
        <v>42000</v>
      </c>
      <c r="G121" s="28">
        <f>SUM(H121:J121)</f>
        <v>60000</v>
      </c>
      <c r="H121" s="28"/>
      <c r="I121" s="28"/>
      <c r="J121" s="28">
        <v>60000</v>
      </c>
      <c r="K121" s="28">
        <f>SUM(L121:N121)</f>
        <v>18000</v>
      </c>
      <c r="L121" s="28">
        <f t="shared" si="64"/>
        <v>0</v>
      </c>
      <c r="M121" s="28">
        <f t="shared" si="64"/>
        <v>0</v>
      </c>
      <c r="N121" s="28">
        <f t="shared" si="64"/>
        <v>18000</v>
      </c>
      <c r="O121" s="29">
        <f t="shared" si="1"/>
        <v>142.85714285714286</v>
      </c>
      <c r="R121" s="56"/>
    </row>
    <row r="122" spans="1:18" s="19" customFormat="1" ht="65.25" customHeight="1" outlineLevel="6">
      <c r="A122" s="26" t="s">
        <v>401</v>
      </c>
      <c r="B122" s="30" t="s">
        <v>402</v>
      </c>
      <c r="C122" s="28">
        <f>SUM(D122:F122)</f>
        <v>52740</v>
      </c>
      <c r="D122" s="28"/>
      <c r="E122" s="28">
        <v>52740</v>
      </c>
      <c r="F122" s="28"/>
      <c r="G122" s="28">
        <f>SUM(H122:J122)</f>
        <v>0</v>
      </c>
      <c r="H122" s="28"/>
      <c r="I122" s="28"/>
      <c r="J122" s="28"/>
      <c r="K122" s="28">
        <f>SUM(L122:N122)</f>
        <v>-52740</v>
      </c>
      <c r="L122" s="28">
        <f t="shared" si="64"/>
        <v>0</v>
      </c>
      <c r="M122" s="28">
        <f t="shared" si="64"/>
        <v>-52740</v>
      </c>
      <c r="N122" s="28">
        <f t="shared" si="64"/>
        <v>0</v>
      </c>
      <c r="O122" s="29">
        <f t="shared" si="1"/>
        <v>0</v>
      </c>
      <c r="R122" s="56"/>
    </row>
    <row r="123" spans="1:18" s="19" customFormat="1" ht="69" customHeight="1" outlineLevel="6">
      <c r="A123" s="3" t="s">
        <v>176</v>
      </c>
      <c r="B123" s="4" t="s">
        <v>177</v>
      </c>
      <c r="C123" s="28">
        <f>SUM(D123:F123)</f>
        <v>72466.5</v>
      </c>
      <c r="D123" s="28"/>
      <c r="E123" s="28"/>
      <c r="F123" s="28">
        <v>72466.5</v>
      </c>
      <c r="G123" s="28">
        <f>SUM(H123:J123)</f>
        <v>164311</v>
      </c>
      <c r="H123" s="28"/>
      <c r="I123" s="28"/>
      <c r="J123" s="28">
        <v>164311</v>
      </c>
      <c r="K123" s="28">
        <f>SUM(L123:N123)</f>
        <v>91844.5</v>
      </c>
      <c r="L123" s="28">
        <f t="shared" si="64"/>
        <v>0</v>
      </c>
      <c r="M123" s="28">
        <f t="shared" si="64"/>
        <v>0</v>
      </c>
      <c r="N123" s="28">
        <f t="shared" si="64"/>
        <v>91844.5</v>
      </c>
      <c r="O123" s="29">
        <f t="shared" si="1"/>
        <v>226.74063187817822</v>
      </c>
      <c r="R123" s="56"/>
    </row>
    <row r="124" spans="1:18" s="19" customFormat="1" ht="65.25" customHeight="1" outlineLevel="1">
      <c r="A124" s="22" t="s">
        <v>178</v>
      </c>
      <c r="B124" s="23" t="s">
        <v>179</v>
      </c>
      <c r="C124" s="24">
        <f aca="true" t="shared" si="65" ref="C124:N125">SUM(C125)</f>
        <v>2629589</v>
      </c>
      <c r="D124" s="24">
        <f t="shared" si="65"/>
        <v>0</v>
      </c>
      <c r="E124" s="24">
        <f t="shared" si="65"/>
        <v>809709</v>
      </c>
      <c r="F124" s="24">
        <f t="shared" si="65"/>
        <v>1819880</v>
      </c>
      <c r="G124" s="24">
        <f t="shared" si="65"/>
        <v>3275532</v>
      </c>
      <c r="H124" s="24">
        <f t="shared" si="65"/>
        <v>0</v>
      </c>
      <c r="I124" s="24">
        <f t="shared" si="65"/>
        <v>751332</v>
      </c>
      <c r="J124" s="24">
        <f t="shared" si="65"/>
        <v>2524200</v>
      </c>
      <c r="K124" s="24">
        <f t="shared" si="65"/>
        <v>645943</v>
      </c>
      <c r="L124" s="24">
        <f t="shared" si="65"/>
        <v>0</v>
      </c>
      <c r="M124" s="24">
        <f t="shared" si="65"/>
        <v>-58377</v>
      </c>
      <c r="N124" s="24">
        <f t="shared" si="65"/>
        <v>704320</v>
      </c>
      <c r="O124" s="25">
        <f t="shared" si="1"/>
        <v>124.56440911488448</v>
      </c>
      <c r="R124" s="56"/>
    </row>
    <row r="125" spans="1:18" s="19" customFormat="1" ht="110.25" customHeight="1" outlineLevel="2">
      <c r="A125" s="22" t="s">
        <v>180</v>
      </c>
      <c r="B125" s="23" t="s">
        <v>181</v>
      </c>
      <c r="C125" s="24">
        <f t="shared" si="65"/>
        <v>2629589</v>
      </c>
      <c r="D125" s="24">
        <f t="shared" si="65"/>
        <v>0</v>
      </c>
      <c r="E125" s="24">
        <f t="shared" si="65"/>
        <v>809709</v>
      </c>
      <c r="F125" s="24">
        <f t="shared" si="65"/>
        <v>1819880</v>
      </c>
      <c r="G125" s="24">
        <f t="shared" si="65"/>
        <v>3275532</v>
      </c>
      <c r="H125" s="24">
        <f t="shared" si="65"/>
        <v>0</v>
      </c>
      <c r="I125" s="24">
        <f t="shared" si="65"/>
        <v>751332</v>
      </c>
      <c r="J125" s="24">
        <f t="shared" si="65"/>
        <v>2524200</v>
      </c>
      <c r="K125" s="24">
        <f t="shared" si="65"/>
        <v>645943</v>
      </c>
      <c r="L125" s="24">
        <f t="shared" si="65"/>
        <v>0</v>
      </c>
      <c r="M125" s="24">
        <f t="shared" si="65"/>
        <v>-58377</v>
      </c>
      <c r="N125" s="24">
        <f t="shared" si="65"/>
        <v>704320</v>
      </c>
      <c r="O125" s="25">
        <f t="shared" si="1"/>
        <v>124.56440911488448</v>
      </c>
      <c r="R125" s="56"/>
    </row>
    <row r="126" spans="1:18" s="19" customFormat="1" ht="31.5" customHeight="1" outlineLevel="4">
      <c r="A126" s="26" t="s">
        <v>182</v>
      </c>
      <c r="B126" s="27" t="s">
        <v>183</v>
      </c>
      <c r="C126" s="28">
        <f aca="true" t="shared" si="66" ref="C126:N126">SUM(C127:C129)</f>
        <v>2629589</v>
      </c>
      <c r="D126" s="28">
        <f t="shared" si="66"/>
        <v>0</v>
      </c>
      <c r="E126" s="28">
        <f t="shared" si="66"/>
        <v>809709</v>
      </c>
      <c r="F126" s="28">
        <f t="shared" si="66"/>
        <v>1819880</v>
      </c>
      <c r="G126" s="28">
        <f t="shared" si="66"/>
        <v>3275532</v>
      </c>
      <c r="H126" s="28">
        <f t="shared" si="66"/>
        <v>0</v>
      </c>
      <c r="I126" s="28">
        <f t="shared" si="66"/>
        <v>751332</v>
      </c>
      <c r="J126" s="28">
        <f t="shared" si="66"/>
        <v>2524200</v>
      </c>
      <c r="K126" s="28">
        <f t="shared" si="66"/>
        <v>645943</v>
      </c>
      <c r="L126" s="28">
        <f t="shared" si="66"/>
        <v>0</v>
      </c>
      <c r="M126" s="28">
        <f t="shared" si="66"/>
        <v>-58377</v>
      </c>
      <c r="N126" s="28">
        <f t="shared" si="66"/>
        <v>704320</v>
      </c>
      <c r="O126" s="29">
        <f t="shared" si="1"/>
        <v>124.56440911488448</v>
      </c>
      <c r="R126" s="56"/>
    </row>
    <row r="127" spans="1:18" s="19" customFormat="1" ht="78.75" customHeight="1" outlineLevel="6">
      <c r="A127" s="26" t="s">
        <v>403</v>
      </c>
      <c r="B127" s="27" t="s">
        <v>184</v>
      </c>
      <c r="C127" s="28">
        <f>SUM(D127:F127)</f>
        <v>1605095</v>
      </c>
      <c r="D127" s="28"/>
      <c r="E127" s="28"/>
      <c r="F127" s="28">
        <v>1605095</v>
      </c>
      <c r="G127" s="28">
        <f>SUM(H127:J127)</f>
        <v>2242063</v>
      </c>
      <c r="H127" s="28"/>
      <c r="I127" s="28"/>
      <c r="J127" s="28">
        <v>2242063</v>
      </c>
      <c r="K127" s="28">
        <f>SUM(L127:N127)</f>
        <v>636968</v>
      </c>
      <c r="L127" s="28">
        <f aca="true" t="shared" si="67" ref="L127:N129">SUM(H127-D127)</f>
        <v>0</v>
      </c>
      <c r="M127" s="28">
        <f t="shared" si="67"/>
        <v>0</v>
      </c>
      <c r="N127" s="28">
        <f t="shared" si="67"/>
        <v>636968</v>
      </c>
      <c r="O127" s="29">
        <f t="shared" si="1"/>
        <v>139.68413084583779</v>
      </c>
      <c r="R127" s="56"/>
    </row>
    <row r="128" spans="1:18" s="19" customFormat="1" ht="107.25" customHeight="1" outlineLevel="6">
      <c r="A128" s="26" t="s">
        <v>404</v>
      </c>
      <c r="B128" s="27" t="s">
        <v>185</v>
      </c>
      <c r="C128" s="28">
        <f>SUM(D128:F128)</f>
        <v>214785</v>
      </c>
      <c r="D128" s="28"/>
      <c r="E128" s="28"/>
      <c r="F128" s="28">
        <v>214785</v>
      </c>
      <c r="G128" s="28">
        <f>SUM(H128:J128)</f>
        <v>282137</v>
      </c>
      <c r="H128" s="28"/>
      <c r="I128" s="28"/>
      <c r="J128" s="28">
        <v>282137</v>
      </c>
      <c r="K128" s="28">
        <f>SUM(L128:N128)</f>
        <v>67352</v>
      </c>
      <c r="L128" s="28">
        <f t="shared" si="67"/>
        <v>0</v>
      </c>
      <c r="M128" s="28">
        <f t="shared" si="67"/>
        <v>0</v>
      </c>
      <c r="N128" s="28">
        <f t="shared" si="67"/>
        <v>67352</v>
      </c>
      <c r="O128" s="29">
        <f t="shared" si="1"/>
        <v>131.35786949740438</v>
      </c>
      <c r="R128" s="56"/>
    </row>
    <row r="129" spans="1:18" s="19" customFormat="1" ht="69" customHeight="1" outlineLevel="6">
      <c r="A129" s="3" t="s">
        <v>186</v>
      </c>
      <c r="B129" s="7" t="s">
        <v>187</v>
      </c>
      <c r="C129" s="28">
        <f>SUM(D129:F129)</f>
        <v>809709</v>
      </c>
      <c r="D129" s="28"/>
      <c r="E129" s="28">
        <v>809709</v>
      </c>
      <c r="F129" s="28"/>
      <c r="G129" s="28">
        <f>SUM(H129:J129)</f>
        <v>751332</v>
      </c>
      <c r="H129" s="28"/>
      <c r="I129" s="28">
        <v>751332</v>
      </c>
      <c r="J129" s="28"/>
      <c r="K129" s="28">
        <f>SUM(L129:N129)</f>
        <v>-58377</v>
      </c>
      <c r="L129" s="28">
        <f t="shared" si="67"/>
        <v>0</v>
      </c>
      <c r="M129" s="28">
        <f t="shared" si="67"/>
        <v>-58377</v>
      </c>
      <c r="N129" s="28">
        <f t="shared" si="67"/>
        <v>0</v>
      </c>
      <c r="O129" s="29">
        <f t="shared" si="1"/>
        <v>92.79037283764909</v>
      </c>
      <c r="R129" s="56"/>
    </row>
    <row r="130" spans="1:18" s="19" customFormat="1" ht="63.75" customHeight="1" outlineLevel="1">
      <c r="A130" s="22" t="s">
        <v>188</v>
      </c>
      <c r="B130" s="23" t="s">
        <v>189</v>
      </c>
      <c r="C130" s="24">
        <f>SUM(C131+C138+C141)</f>
        <v>7826147.460000001</v>
      </c>
      <c r="D130" s="24">
        <f aca="true" t="shared" si="68" ref="D130:N130">SUM(D131+D138+D141)</f>
        <v>0</v>
      </c>
      <c r="E130" s="24">
        <f t="shared" si="68"/>
        <v>0</v>
      </c>
      <c r="F130" s="24">
        <f t="shared" si="68"/>
        <v>7826147.460000001</v>
      </c>
      <c r="G130" s="24">
        <f t="shared" si="68"/>
        <v>9162487.57</v>
      </c>
      <c r="H130" s="24">
        <f t="shared" si="68"/>
        <v>0</v>
      </c>
      <c r="I130" s="24">
        <f t="shared" si="68"/>
        <v>0</v>
      </c>
      <c r="J130" s="24">
        <f t="shared" si="68"/>
        <v>9162487.57</v>
      </c>
      <c r="K130" s="24">
        <f t="shared" si="68"/>
        <v>1336340.11</v>
      </c>
      <c r="L130" s="24">
        <f t="shared" si="68"/>
        <v>0</v>
      </c>
      <c r="M130" s="24">
        <f t="shared" si="68"/>
        <v>0</v>
      </c>
      <c r="N130" s="24">
        <f t="shared" si="68"/>
        <v>1336340.11</v>
      </c>
      <c r="O130" s="25">
        <f t="shared" si="1"/>
        <v>117.07532495177391</v>
      </c>
      <c r="R130" s="57"/>
    </row>
    <row r="131" spans="1:18" s="19" customFormat="1" ht="48" customHeight="1" outlineLevel="2">
      <c r="A131" s="22" t="s">
        <v>190</v>
      </c>
      <c r="B131" s="23" t="s">
        <v>191</v>
      </c>
      <c r="C131" s="24">
        <f aca="true" t="shared" si="69" ref="C131:N131">SUM(C132)</f>
        <v>6804147.460000001</v>
      </c>
      <c r="D131" s="24">
        <f t="shared" si="69"/>
        <v>0</v>
      </c>
      <c r="E131" s="24">
        <f t="shared" si="69"/>
        <v>0</v>
      </c>
      <c r="F131" s="24">
        <f t="shared" si="69"/>
        <v>6804147.460000001</v>
      </c>
      <c r="G131" s="24">
        <f t="shared" si="69"/>
        <v>7961487.57</v>
      </c>
      <c r="H131" s="24">
        <f t="shared" si="69"/>
        <v>0</v>
      </c>
      <c r="I131" s="24">
        <f t="shared" si="69"/>
        <v>0</v>
      </c>
      <c r="J131" s="24">
        <f t="shared" si="69"/>
        <v>7961487.57</v>
      </c>
      <c r="K131" s="24">
        <f t="shared" si="69"/>
        <v>1157340.11</v>
      </c>
      <c r="L131" s="24">
        <f t="shared" si="69"/>
        <v>0</v>
      </c>
      <c r="M131" s="24">
        <f t="shared" si="69"/>
        <v>0</v>
      </c>
      <c r="N131" s="24">
        <f t="shared" si="69"/>
        <v>1157340.11</v>
      </c>
      <c r="O131" s="25">
        <f t="shared" si="1"/>
        <v>117.00933315751507</v>
      </c>
      <c r="R131" s="56"/>
    </row>
    <row r="132" spans="1:18" s="19" customFormat="1" ht="28.5" customHeight="1" outlineLevel="4">
      <c r="A132" s="26" t="s">
        <v>192</v>
      </c>
      <c r="B132" s="27" t="s">
        <v>193</v>
      </c>
      <c r="C132" s="28">
        <f aca="true" t="shared" si="70" ref="C132:N132">SUM(C133:C137)</f>
        <v>6804147.460000001</v>
      </c>
      <c r="D132" s="28">
        <f t="shared" si="70"/>
        <v>0</v>
      </c>
      <c r="E132" s="28">
        <f t="shared" si="70"/>
        <v>0</v>
      </c>
      <c r="F132" s="28">
        <f t="shared" si="70"/>
        <v>6804147.460000001</v>
      </c>
      <c r="G132" s="28">
        <f t="shared" si="70"/>
        <v>7961487.57</v>
      </c>
      <c r="H132" s="28">
        <f t="shared" si="70"/>
        <v>0</v>
      </c>
      <c r="I132" s="28">
        <f t="shared" si="70"/>
        <v>0</v>
      </c>
      <c r="J132" s="28">
        <f t="shared" si="70"/>
        <v>7961487.57</v>
      </c>
      <c r="K132" s="28">
        <f t="shared" si="70"/>
        <v>1157340.11</v>
      </c>
      <c r="L132" s="28">
        <f t="shared" si="70"/>
        <v>0</v>
      </c>
      <c r="M132" s="28">
        <f t="shared" si="70"/>
        <v>0</v>
      </c>
      <c r="N132" s="28">
        <f t="shared" si="70"/>
        <v>1157340.11</v>
      </c>
      <c r="O132" s="29">
        <f t="shared" si="1"/>
        <v>117.00933315751507</v>
      </c>
      <c r="R132" s="56"/>
    </row>
    <row r="133" spans="1:18" s="19" customFormat="1" ht="36.75" customHeight="1" outlineLevel="4">
      <c r="A133" s="26" t="s">
        <v>405</v>
      </c>
      <c r="B133" s="30" t="s">
        <v>194</v>
      </c>
      <c r="C133" s="28">
        <f>SUM(D133:F133)</f>
        <v>1529786.99</v>
      </c>
      <c r="D133" s="28"/>
      <c r="E133" s="28"/>
      <c r="F133" s="28">
        <v>1529786.99</v>
      </c>
      <c r="G133" s="28">
        <f>SUM(H133:J133)</f>
        <v>2323360.31</v>
      </c>
      <c r="H133" s="28"/>
      <c r="I133" s="28"/>
      <c r="J133" s="28">
        <v>2323360.31</v>
      </c>
      <c r="K133" s="28">
        <f>SUM(L133:N133)</f>
        <v>793573.3200000001</v>
      </c>
      <c r="L133" s="28">
        <f aca="true" t="shared" si="71" ref="L133:N137">SUM(H133-D133)</f>
        <v>0</v>
      </c>
      <c r="M133" s="28">
        <f t="shared" si="71"/>
        <v>0</v>
      </c>
      <c r="N133" s="28">
        <f t="shared" si="71"/>
        <v>793573.3200000001</v>
      </c>
      <c r="O133" s="29">
        <f t="shared" si="1"/>
        <v>151.8747593741793</v>
      </c>
      <c r="R133" s="56"/>
    </row>
    <row r="134" spans="1:18" s="19" customFormat="1" ht="51.75" customHeight="1" outlineLevel="4">
      <c r="A134" s="3" t="s">
        <v>195</v>
      </c>
      <c r="B134" s="4" t="s">
        <v>196</v>
      </c>
      <c r="C134" s="28">
        <f>SUM(D134:F134)</f>
        <v>1828117.37</v>
      </c>
      <c r="D134" s="28"/>
      <c r="E134" s="28"/>
      <c r="F134" s="28">
        <v>1828117.37</v>
      </c>
      <c r="G134" s="28">
        <f>SUM(H134:J134)</f>
        <v>1305018.74</v>
      </c>
      <c r="H134" s="28"/>
      <c r="I134" s="28"/>
      <c r="J134" s="28">
        <v>1305018.74</v>
      </c>
      <c r="K134" s="28">
        <f>SUM(L134:N134)</f>
        <v>-523098.6300000001</v>
      </c>
      <c r="L134" s="28">
        <f t="shared" si="71"/>
        <v>0</v>
      </c>
      <c r="M134" s="28">
        <f t="shared" si="71"/>
        <v>0</v>
      </c>
      <c r="N134" s="28">
        <f t="shared" si="71"/>
        <v>-523098.6300000001</v>
      </c>
      <c r="O134" s="29">
        <f t="shared" si="1"/>
        <v>71.38593842035426</v>
      </c>
      <c r="R134" s="56"/>
    </row>
    <row r="135" spans="1:18" s="19" customFormat="1" ht="51.75" customHeight="1" outlineLevel="4">
      <c r="A135" s="26" t="s">
        <v>406</v>
      </c>
      <c r="B135" s="30" t="s">
        <v>407</v>
      </c>
      <c r="C135" s="28">
        <f>SUM(D135:F135)</f>
        <v>80854</v>
      </c>
      <c r="D135" s="28"/>
      <c r="E135" s="28"/>
      <c r="F135" s="28">
        <v>80854</v>
      </c>
      <c r="G135" s="28">
        <f>SUM(H135:J135)</f>
        <v>0</v>
      </c>
      <c r="H135" s="28"/>
      <c r="I135" s="28"/>
      <c r="J135" s="28"/>
      <c r="K135" s="28">
        <f>SUM(L135:N135)</f>
        <v>-80854</v>
      </c>
      <c r="L135" s="28">
        <f t="shared" si="71"/>
        <v>0</v>
      </c>
      <c r="M135" s="28">
        <f t="shared" si="71"/>
        <v>0</v>
      </c>
      <c r="N135" s="28">
        <f t="shared" si="71"/>
        <v>-80854</v>
      </c>
      <c r="O135" s="29">
        <f t="shared" si="1"/>
        <v>0</v>
      </c>
      <c r="R135" s="56"/>
    </row>
    <row r="136" spans="1:18" s="19" customFormat="1" ht="48.75" customHeight="1" outlineLevel="5">
      <c r="A136" s="26" t="s">
        <v>197</v>
      </c>
      <c r="B136" s="27" t="s">
        <v>198</v>
      </c>
      <c r="C136" s="28">
        <f>SUM(D136:F136)</f>
        <v>983199.2</v>
      </c>
      <c r="D136" s="28"/>
      <c r="E136" s="28"/>
      <c r="F136" s="28">
        <v>983199.2</v>
      </c>
      <c r="G136" s="28">
        <f>SUM(H136:J136)</f>
        <v>1528076.02</v>
      </c>
      <c r="H136" s="28"/>
      <c r="I136" s="28"/>
      <c r="J136" s="28">
        <v>1528076.02</v>
      </c>
      <c r="K136" s="28">
        <f>SUM(L136:N136)</f>
        <v>544876.8200000001</v>
      </c>
      <c r="L136" s="28">
        <f t="shared" si="71"/>
        <v>0</v>
      </c>
      <c r="M136" s="28">
        <f t="shared" si="71"/>
        <v>0</v>
      </c>
      <c r="N136" s="28">
        <f t="shared" si="71"/>
        <v>544876.8200000001</v>
      </c>
      <c r="O136" s="29">
        <f t="shared" si="1"/>
        <v>155.41876152869125</v>
      </c>
      <c r="R136" s="56"/>
    </row>
    <row r="137" spans="1:18" s="19" customFormat="1" ht="48.75" customHeight="1" outlineLevel="5">
      <c r="A137" s="3" t="s">
        <v>199</v>
      </c>
      <c r="B137" s="4" t="s">
        <v>200</v>
      </c>
      <c r="C137" s="28">
        <f>SUM(D137:F137)</f>
        <v>2382189.9</v>
      </c>
      <c r="D137" s="28"/>
      <c r="E137" s="28"/>
      <c r="F137" s="28">
        <v>2382189.9</v>
      </c>
      <c r="G137" s="28">
        <f>SUM(H137:J137)</f>
        <v>2805032.5</v>
      </c>
      <c r="H137" s="28"/>
      <c r="I137" s="28"/>
      <c r="J137" s="28">
        <v>2805032.5</v>
      </c>
      <c r="K137" s="28">
        <f>SUM(L137:N137)</f>
        <v>422842.6000000001</v>
      </c>
      <c r="L137" s="28">
        <f t="shared" si="71"/>
        <v>0</v>
      </c>
      <c r="M137" s="28">
        <f t="shared" si="71"/>
        <v>0</v>
      </c>
      <c r="N137" s="28">
        <f t="shared" si="71"/>
        <v>422842.6000000001</v>
      </c>
      <c r="O137" s="29">
        <f t="shared" si="1"/>
        <v>117.75016341056606</v>
      </c>
      <c r="R137" s="56"/>
    </row>
    <row r="138" spans="1:18" s="19" customFormat="1" ht="49.5" customHeight="1" outlineLevel="2">
      <c r="A138" s="22" t="s">
        <v>201</v>
      </c>
      <c r="B138" s="23" t="s">
        <v>202</v>
      </c>
      <c r="C138" s="24">
        <f aca="true" t="shared" si="72" ref="C138:N139">SUM(C139)</f>
        <v>1022000</v>
      </c>
      <c r="D138" s="24">
        <f t="shared" si="72"/>
        <v>0</v>
      </c>
      <c r="E138" s="24">
        <f t="shared" si="72"/>
        <v>0</v>
      </c>
      <c r="F138" s="24">
        <f t="shared" si="72"/>
        <v>1022000</v>
      </c>
      <c r="G138" s="24">
        <f t="shared" si="72"/>
        <v>1200000</v>
      </c>
      <c r="H138" s="24">
        <f t="shared" si="72"/>
        <v>0</v>
      </c>
      <c r="I138" s="24">
        <f t="shared" si="72"/>
        <v>0</v>
      </c>
      <c r="J138" s="24">
        <f t="shared" si="72"/>
        <v>1200000</v>
      </c>
      <c r="K138" s="24">
        <f t="shared" si="72"/>
        <v>178000</v>
      </c>
      <c r="L138" s="24">
        <f t="shared" si="72"/>
        <v>0</v>
      </c>
      <c r="M138" s="24">
        <f t="shared" si="72"/>
        <v>0</v>
      </c>
      <c r="N138" s="24">
        <f t="shared" si="72"/>
        <v>178000</v>
      </c>
      <c r="O138" s="25">
        <f t="shared" si="1"/>
        <v>117.41682974559686</v>
      </c>
      <c r="R138" s="56"/>
    </row>
    <row r="139" spans="1:18" s="19" customFormat="1" ht="47.25" customHeight="1" outlineLevel="4">
      <c r="A139" s="26" t="s">
        <v>203</v>
      </c>
      <c r="B139" s="27" t="s">
        <v>204</v>
      </c>
      <c r="C139" s="28">
        <f t="shared" si="72"/>
        <v>1022000</v>
      </c>
      <c r="D139" s="28">
        <f t="shared" si="72"/>
        <v>0</v>
      </c>
      <c r="E139" s="28">
        <f t="shared" si="72"/>
        <v>0</v>
      </c>
      <c r="F139" s="28">
        <f t="shared" si="72"/>
        <v>1022000</v>
      </c>
      <c r="G139" s="28">
        <f t="shared" si="72"/>
        <v>1200000</v>
      </c>
      <c r="H139" s="28">
        <f t="shared" si="72"/>
        <v>0</v>
      </c>
      <c r="I139" s="28">
        <f t="shared" si="72"/>
        <v>0</v>
      </c>
      <c r="J139" s="28">
        <f t="shared" si="72"/>
        <v>1200000</v>
      </c>
      <c r="K139" s="28">
        <f t="shared" si="72"/>
        <v>178000</v>
      </c>
      <c r="L139" s="28">
        <f t="shared" si="72"/>
        <v>0</v>
      </c>
      <c r="M139" s="28">
        <f t="shared" si="72"/>
        <v>0</v>
      </c>
      <c r="N139" s="28">
        <f t="shared" si="72"/>
        <v>178000</v>
      </c>
      <c r="O139" s="29">
        <f t="shared" si="1"/>
        <v>117.41682974559686</v>
      </c>
      <c r="R139" s="56"/>
    </row>
    <row r="140" spans="1:18" s="19" customFormat="1" ht="80.25" customHeight="1" outlineLevel="6">
      <c r="A140" s="26" t="s">
        <v>408</v>
      </c>
      <c r="B140" s="27" t="s">
        <v>205</v>
      </c>
      <c r="C140" s="28">
        <f>SUM(D140:F140)</f>
        <v>1022000</v>
      </c>
      <c r="D140" s="28"/>
      <c r="E140" s="28"/>
      <c r="F140" s="28">
        <v>1022000</v>
      </c>
      <c r="G140" s="28">
        <f>SUM(H140:J140)</f>
        <v>1200000</v>
      </c>
      <c r="H140" s="28"/>
      <c r="I140" s="28"/>
      <c r="J140" s="28">
        <v>1200000</v>
      </c>
      <c r="K140" s="28">
        <f>SUM(L140:N140)</f>
        <v>178000</v>
      </c>
      <c r="L140" s="28">
        <f>SUM(H140-D140)</f>
        <v>0</v>
      </c>
      <c r="M140" s="28">
        <f>SUM(I140-E140)</f>
        <v>0</v>
      </c>
      <c r="N140" s="28">
        <f>SUM(J140-F140)</f>
        <v>178000</v>
      </c>
      <c r="O140" s="29">
        <f t="shared" si="1"/>
        <v>117.41682974559686</v>
      </c>
      <c r="R140" s="56"/>
    </row>
    <row r="141" spans="1:18" s="19" customFormat="1" ht="46.5" customHeight="1" outlineLevel="6">
      <c r="A141" s="1" t="s">
        <v>206</v>
      </c>
      <c r="B141" s="2" t="s">
        <v>207</v>
      </c>
      <c r="C141" s="24">
        <f>SUM(C142)</f>
        <v>0</v>
      </c>
      <c r="D141" s="24">
        <f aca="true" t="shared" si="73" ref="D141:N141">SUM(D142)</f>
        <v>0</v>
      </c>
      <c r="E141" s="24">
        <f t="shared" si="73"/>
        <v>0</v>
      </c>
      <c r="F141" s="24">
        <f t="shared" si="73"/>
        <v>0</v>
      </c>
      <c r="G141" s="24">
        <f t="shared" si="73"/>
        <v>1000</v>
      </c>
      <c r="H141" s="24">
        <f t="shared" si="73"/>
        <v>0</v>
      </c>
      <c r="I141" s="24">
        <f t="shared" si="73"/>
        <v>0</v>
      </c>
      <c r="J141" s="24">
        <f t="shared" si="73"/>
        <v>1000</v>
      </c>
      <c r="K141" s="24">
        <f t="shared" si="73"/>
        <v>1000</v>
      </c>
      <c r="L141" s="24">
        <f t="shared" si="73"/>
        <v>0</v>
      </c>
      <c r="M141" s="24">
        <f t="shared" si="73"/>
        <v>0</v>
      </c>
      <c r="N141" s="24">
        <f t="shared" si="73"/>
        <v>1000</v>
      </c>
      <c r="O141" s="29" t="e">
        <f t="shared" si="1"/>
        <v>#DIV/0!</v>
      </c>
      <c r="R141" s="56"/>
    </row>
    <row r="142" spans="1:18" s="19" customFormat="1" ht="48" customHeight="1" outlineLevel="6">
      <c r="A142" s="1" t="s">
        <v>208</v>
      </c>
      <c r="B142" s="4" t="s">
        <v>209</v>
      </c>
      <c r="C142" s="28">
        <f>SUM(C143:C144)</f>
        <v>0</v>
      </c>
      <c r="D142" s="28">
        <f aca="true" t="shared" si="74" ref="D142:N142">SUM(D143:D144)</f>
        <v>0</v>
      </c>
      <c r="E142" s="28">
        <f t="shared" si="74"/>
        <v>0</v>
      </c>
      <c r="F142" s="28">
        <f t="shared" si="74"/>
        <v>0</v>
      </c>
      <c r="G142" s="28">
        <f t="shared" si="74"/>
        <v>1000</v>
      </c>
      <c r="H142" s="28">
        <f t="shared" si="74"/>
        <v>0</v>
      </c>
      <c r="I142" s="28">
        <f t="shared" si="74"/>
        <v>0</v>
      </c>
      <c r="J142" s="28">
        <f t="shared" si="74"/>
        <v>1000</v>
      </c>
      <c r="K142" s="28">
        <f t="shared" si="74"/>
        <v>1000</v>
      </c>
      <c r="L142" s="28">
        <f t="shared" si="74"/>
        <v>0</v>
      </c>
      <c r="M142" s="28">
        <f t="shared" si="74"/>
        <v>0</v>
      </c>
      <c r="N142" s="28">
        <f t="shared" si="74"/>
        <v>1000</v>
      </c>
      <c r="O142" s="29" t="e">
        <f t="shared" si="1"/>
        <v>#DIV/0!</v>
      </c>
      <c r="R142" s="56"/>
    </row>
    <row r="143" spans="1:18" s="19" customFormat="1" ht="46.5" customHeight="1" outlineLevel="6">
      <c r="A143" s="3" t="s">
        <v>210</v>
      </c>
      <c r="B143" s="4" t="s">
        <v>211</v>
      </c>
      <c r="C143" s="28">
        <f>SUM(D143:F143)</f>
        <v>0</v>
      </c>
      <c r="D143" s="28"/>
      <c r="E143" s="28"/>
      <c r="F143" s="28"/>
      <c r="G143" s="28">
        <f>SUM(H143:J143)</f>
        <v>500</v>
      </c>
      <c r="H143" s="28"/>
      <c r="I143" s="28"/>
      <c r="J143" s="28">
        <v>500</v>
      </c>
      <c r="K143" s="28">
        <f>SUM(L143:N143)</f>
        <v>500</v>
      </c>
      <c r="L143" s="28">
        <f aca="true" t="shared" si="75" ref="L143:N144">SUM(H143-D143)</f>
        <v>0</v>
      </c>
      <c r="M143" s="28">
        <f t="shared" si="75"/>
        <v>0</v>
      </c>
      <c r="N143" s="28">
        <f t="shared" si="75"/>
        <v>500</v>
      </c>
      <c r="O143" s="29" t="e">
        <f t="shared" si="1"/>
        <v>#DIV/0!</v>
      </c>
      <c r="R143" s="56"/>
    </row>
    <row r="144" spans="1:18" s="19" customFormat="1" ht="34.5" customHeight="1" outlineLevel="6">
      <c r="A144" s="3" t="s">
        <v>212</v>
      </c>
      <c r="B144" s="4" t="s">
        <v>213</v>
      </c>
      <c r="C144" s="28">
        <f>SUM(D144:F144)</f>
        <v>0</v>
      </c>
      <c r="D144" s="28"/>
      <c r="E144" s="28"/>
      <c r="F144" s="28"/>
      <c r="G144" s="28">
        <f>SUM(H144:J144)</f>
        <v>500</v>
      </c>
      <c r="H144" s="28"/>
      <c r="I144" s="28"/>
      <c r="J144" s="28">
        <v>500</v>
      </c>
      <c r="K144" s="28">
        <f>SUM(L144:N144)</f>
        <v>500</v>
      </c>
      <c r="L144" s="28">
        <f t="shared" si="75"/>
        <v>0</v>
      </c>
      <c r="M144" s="28">
        <f t="shared" si="75"/>
        <v>0</v>
      </c>
      <c r="N144" s="28">
        <f t="shared" si="75"/>
        <v>500</v>
      </c>
      <c r="O144" s="29" t="e">
        <f t="shared" si="1"/>
        <v>#DIV/0!</v>
      </c>
      <c r="R144" s="56"/>
    </row>
    <row r="145" spans="1:18" s="19" customFormat="1" ht="77.25" customHeight="1" outlineLevel="1">
      <c r="A145" s="22" t="s">
        <v>214</v>
      </c>
      <c r="B145" s="23" t="s">
        <v>215</v>
      </c>
      <c r="C145" s="24">
        <f aca="true" t="shared" si="76" ref="C145:N147">SUM(C146)</f>
        <v>3732026.82</v>
      </c>
      <c r="D145" s="24">
        <f t="shared" si="76"/>
        <v>0</v>
      </c>
      <c r="E145" s="24">
        <f t="shared" si="76"/>
        <v>0</v>
      </c>
      <c r="F145" s="24">
        <f t="shared" si="76"/>
        <v>3732026.82</v>
      </c>
      <c r="G145" s="24">
        <f t="shared" si="76"/>
        <v>4239143</v>
      </c>
      <c r="H145" s="24">
        <f t="shared" si="76"/>
        <v>0</v>
      </c>
      <c r="I145" s="24">
        <f t="shared" si="76"/>
        <v>0</v>
      </c>
      <c r="J145" s="24">
        <f t="shared" si="76"/>
        <v>4239143</v>
      </c>
      <c r="K145" s="24">
        <f t="shared" si="76"/>
        <v>507116.18000000017</v>
      </c>
      <c r="L145" s="24">
        <f t="shared" si="76"/>
        <v>0</v>
      </c>
      <c r="M145" s="24">
        <f t="shared" si="76"/>
        <v>0</v>
      </c>
      <c r="N145" s="24">
        <f t="shared" si="76"/>
        <v>507116.18000000017</v>
      </c>
      <c r="O145" s="25">
        <f t="shared" si="1"/>
        <v>113.58822442760474</v>
      </c>
      <c r="R145" s="56"/>
    </row>
    <row r="146" spans="1:18" s="19" customFormat="1" ht="47.25" customHeight="1" outlineLevel="2">
      <c r="A146" s="22" t="s">
        <v>216</v>
      </c>
      <c r="B146" s="23" t="s">
        <v>217</v>
      </c>
      <c r="C146" s="24">
        <f t="shared" si="76"/>
        <v>3732026.82</v>
      </c>
      <c r="D146" s="24">
        <f t="shared" si="76"/>
        <v>0</v>
      </c>
      <c r="E146" s="24">
        <f t="shared" si="76"/>
        <v>0</v>
      </c>
      <c r="F146" s="24">
        <f t="shared" si="76"/>
        <v>3732026.82</v>
      </c>
      <c r="G146" s="24">
        <f t="shared" si="76"/>
        <v>4239143</v>
      </c>
      <c r="H146" s="24">
        <f t="shared" si="76"/>
        <v>0</v>
      </c>
      <c r="I146" s="24">
        <f t="shared" si="76"/>
        <v>0</v>
      </c>
      <c r="J146" s="24">
        <f t="shared" si="76"/>
        <v>4239143</v>
      </c>
      <c r="K146" s="24">
        <f t="shared" si="76"/>
        <v>507116.18000000017</v>
      </c>
      <c r="L146" s="24">
        <f t="shared" si="76"/>
        <v>0</v>
      </c>
      <c r="M146" s="24">
        <f t="shared" si="76"/>
        <v>0</v>
      </c>
      <c r="N146" s="24">
        <f t="shared" si="76"/>
        <v>507116.18000000017</v>
      </c>
      <c r="O146" s="25">
        <f t="shared" si="1"/>
        <v>113.58822442760474</v>
      </c>
      <c r="R146" s="56"/>
    </row>
    <row r="147" spans="1:18" s="19" customFormat="1" ht="64.5" customHeight="1" outlineLevel="4">
      <c r="A147" s="26" t="s">
        <v>74</v>
      </c>
      <c r="B147" s="27" t="s">
        <v>218</v>
      </c>
      <c r="C147" s="28">
        <f t="shared" si="76"/>
        <v>3732026.82</v>
      </c>
      <c r="D147" s="28">
        <f t="shared" si="76"/>
        <v>0</v>
      </c>
      <c r="E147" s="28">
        <f t="shared" si="76"/>
        <v>0</v>
      </c>
      <c r="F147" s="28">
        <f t="shared" si="76"/>
        <v>3732026.82</v>
      </c>
      <c r="G147" s="28">
        <f t="shared" si="76"/>
        <v>4239143</v>
      </c>
      <c r="H147" s="28">
        <f t="shared" si="76"/>
        <v>0</v>
      </c>
      <c r="I147" s="28">
        <f t="shared" si="76"/>
        <v>0</v>
      </c>
      <c r="J147" s="28">
        <f t="shared" si="76"/>
        <v>4239143</v>
      </c>
      <c r="K147" s="28">
        <f t="shared" si="76"/>
        <v>507116.18000000017</v>
      </c>
      <c r="L147" s="28">
        <f t="shared" si="76"/>
        <v>0</v>
      </c>
      <c r="M147" s="28">
        <f t="shared" si="76"/>
        <v>0</v>
      </c>
      <c r="N147" s="28">
        <f t="shared" si="76"/>
        <v>507116.18000000017</v>
      </c>
      <c r="O147" s="29">
        <f t="shared" si="1"/>
        <v>113.58822442760474</v>
      </c>
      <c r="R147" s="56"/>
    </row>
    <row r="148" spans="1:18" s="19" customFormat="1" ht="48.75" customHeight="1" outlineLevel="6">
      <c r="A148" s="26" t="s">
        <v>409</v>
      </c>
      <c r="B148" s="27" t="s">
        <v>219</v>
      </c>
      <c r="C148" s="28">
        <f>SUM(D148:F148)</f>
        <v>3732026.82</v>
      </c>
      <c r="D148" s="28"/>
      <c r="E148" s="28"/>
      <c r="F148" s="28">
        <v>3732026.82</v>
      </c>
      <c r="G148" s="28">
        <f>SUM(H148:J148)</f>
        <v>4239143</v>
      </c>
      <c r="H148" s="28"/>
      <c r="I148" s="28"/>
      <c r="J148" s="28">
        <v>4239143</v>
      </c>
      <c r="K148" s="28">
        <f>SUM(L148:N148)</f>
        <v>507116.18000000017</v>
      </c>
      <c r="L148" s="28">
        <f>SUM(H148-D148)</f>
        <v>0</v>
      </c>
      <c r="M148" s="28">
        <f>SUM(I148-E148)</f>
        <v>0</v>
      </c>
      <c r="N148" s="28">
        <f>SUM(J148-F148)</f>
        <v>507116.18000000017</v>
      </c>
      <c r="O148" s="29">
        <f t="shared" si="1"/>
        <v>113.58822442760474</v>
      </c>
      <c r="R148" s="56"/>
    </row>
    <row r="149" spans="1:18" s="19" customFormat="1" ht="63.75" customHeight="1" outlineLevel="1">
      <c r="A149" s="22" t="s">
        <v>220</v>
      </c>
      <c r="B149" s="23" t="s">
        <v>221</v>
      </c>
      <c r="C149" s="24">
        <f aca="true" t="shared" si="77" ref="C149:N149">SUM(C150+C154+C157+C165+C169+C173)</f>
        <v>21919496.550000004</v>
      </c>
      <c r="D149" s="24">
        <f t="shared" si="77"/>
        <v>0</v>
      </c>
      <c r="E149" s="24">
        <f t="shared" si="77"/>
        <v>0</v>
      </c>
      <c r="F149" s="24">
        <f t="shared" si="77"/>
        <v>21919496.550000004</v>
      </c>
      <c r="G149" s="24">
        <f t="shared" si="77"/>
        <v>24649279.56</v>
      </c>
      <c r="H149" s="24">
        <f t="shared" si="77"/>
        <v>195300</v>
      </c>
      <c r="I149" s="24">
        <f t="shared" si="77"/>
        <v>0</v>
      </c>
      <c r="J149" s="24">
        <f t="shared" si="77"/>
        <v>24453979.56</v>
      </c>
      <c r="K149" s="24">
        <f t="shared" si="77"/>
        <v>2729783.0099999984</v>
      </c>
      <c r="L149" s="24">
        <f t="shared" si="77"/>
        <v>195300</v>
      </c>
      <c r="M149" s="24">
        <f t="shared" si="77"/>
        <v>0</v>
      </c>
      <c r="N149" s="24">
        <f t="shared" si="77"/>
        <v>2534483.0099999984</v>
      </c>
      <c r="O149" s="25">
        <f t="shared" si="1"/>
        <v>112.45367567532017</v>
      </c>
      <c r="R149" s="56"/>
    </row>
    <row r="150" spans="1:18" s="19" customFormat="1" ht="34.5" customHeight="1" outlineLevel="2">
      <c r="A150" s="22" t="s">
        <v>222</v>
      </c>
      <c r="B150" s="23" t="s">
        <v>223</v>
      </c>
      <c r="C150" s="24">
        <f aca="true" t="shared" si="78" ref="C150:N150">SUM(C151)</f>
        <v>29697</v>
      </c>
      <c r="D150" s="24">
        <f t="shared" si="78"/>
        <v>0</v>
      </c>
      <c r="E150" s="24">
        <f t="shared" si="78"/>
        <v>0</v>
      </c>
      <c r="F150" s="24">
        <f t="shared" si="78"/>
        <v>29697</v>
      </c>
      <c r="G150" s="24">
        <f t="shared" si="78"/>
        <v>58618</v>
      </c>
      <c r="H150" s="24">
        <f t="shared" si="78"/>
        <v>0</v>
      </c>
      <c r="I150" s="24">
        <f t="shared" si="78"/>
        <v>0</v>
      </c>
      <c r="J150" s="24">
        <f t="shared" si="78"/>
        <v>58618</v>
      </c>
      <c r="K150" s="24">
        <f t="shared" si="78"/>
        <v>28921</v>
      </c>
      <c r="L150" s="24">
        <f t="shared" si="78"/>
        <v>0</v>
      </c>
      <c r="M150" s="24">
        <f t="shared" si="78"/>
        <v>0</v>
      </c>
      <c r="N150" s="24">
        <f t="shared" si="78"/>
        <v>28921</v>
      </c>
      <c r="O150" s="25">
        <f t="shared" si="1"/>
        <v>197.38694144189648</v>
      </c>
      <c r="R150" s="56"/>
    </row>
    <row r="151" spans="1:18" s="19" customFormat="1" ht="32.25" customHeight="1" outlineLevel="4">
      <c r="A151" s="26" t="s">
        <v>85</v>
      </c>
      <c r="B151" s="27" t="s">
        <v>224</v>
      </c>
      <c r="C151" s="28">
        <f aca="true" t="shared" si="79" ref="C151:N151">SUM(C152:C153)</f>
        <v>29697</v>
      </c>
      <c r="D151" s="28">
        <f t="shared" si="79"/>
        <v>0</v>
      </c>
      <c r="E151" s="28">
        <f t="shared" si="79"/>
        <v>0</v>
      </c>
      <c r="F151" s="28">
        <f t="shared" si="79"/>
        <v>29697</v>
      </c>
      <c r="G151" s="28">
        <f t="shared" si="79"/>
        <v>58618</v>
      </c>
      <c r="H151" s="28">
        <f t="shared" si="79"/>
        <v>0</v>
      </c>
      <c r="I151" s="28">
        <f t="shared" si="79"/>
        <v>0</v>
      </c>
      <c r="J151" s="28">
        <f t="shared" si="79"/>
        <v>58618</v>
      </c>
      <c r="K151" s="28">
        <f t="shared" si="79"/>
        <v>28921</v>
      </c>
      <c r="L151" s="28">
        <f t="shared" si="79"/>
        <v>0</v>
      </c>
      <c r="M151" s="28">
        <f t="shared" si="79"/>
        <v>0</v>
      </c>
      <c r="N151" s="28">
        <f t="shared" si="79"/>
        <v>28921</v>
      </c>
      <c r="O151" s="29">
        <f t="shared" si="1"/>
        <v>197.38694144189648</v>
      </c>
      <c r="R151" s="56"/>
    </row>
    <row r="152" spans="1:18" s="19" customFormat="1" ht="45.75" customHeight="1" outlineLevel="6">
      <c r="A152" s="26" t="s">
        <v>410</v>
      </c>
      <c r="B152" s="27" t="s">
        <v>225</v>
      </c>
      <c r="C152" s="28">
        <f>SUM(D152:F152)</f>
        <v>21932</v>
      </c>
      <c r="D152" s="28"/>
      <c r="E152" s="28"/>
      <c r="F152" s="28">
        <v>21932</v>
      </c>
      <c r="G152" s="28">
        <f>SUM(H152:J152)</f>
        <v>21658</v>
      </c>
      <c r="H152" s="28"/>
      <c r="I152" s="28"/>
      <c r="J152" s="28">
        <v>21658</v>
      </c>
      <c r="K152" s="28">
        <f>SUM(L152:N152)</f>
        <v>-274</v>
      </c>
      <c r="L152" s="28">
        <f aca="true" t="shared" si="80" ref="L152:N153">SUM(H152-D152)</f>
        <v>0</v>
      </c>
      <c r="M152" s="28">
        <f t="shared" si="80"/>
        <v>0</v>
      </c>
      <c r="N152" s="28">
        <f t="shared" si="80"/>
        <v>-274</v>
      </c>
      <c r="O152" s="29">
        <f t="shared" si="1"/>
        <v>98.75068393215393</v>
      </c>
      <c r="R152" s="56"/>
    </row>
    <row r="153" spans="1:18" s="19" customFormat="1" ht="65.25" customHeight="1" outlineLevel="6">
      <c r="A153" s="26" t="s">
        <v>411</v>
      </c>
      <c r="B153" s="27" t="s">
        <v>226</v>
      </c>
      <c r="C153" s="28">
        <f>SUM(D153:F153)</f>
        <v>7765</v>
      </c>
      <c r="D153" s="28"/>
      <c r="E153" s="28"/>
      <c r="F153" s="28">
        <v>7765</v>
      </c>
      <c r="G153" s="28">
        <f>SUM(H153:J153)</f>
        <v>36960</v>
      </c>
      <c r="H153" s="28"/>
      <c r="I153" s="28"/>
      <c r="J153" s="28">
        <v>36960</v>
      </c>
      <c r="K153" s="28">
        <f>SUM(L153:N153)</f>
        <v>29195</v>
      </c>
      <c r="L153" s="28">
        <f t="shared" si="80"/>
        <v>0</v>
      </c>
      <c r="M153" s="28">
        <f t="shared" si="80"/>
        <v>0</v>
      </c>
      <c r="N153" s="28">
        <f t="shared" si="80"/>
        <v>29195</v>
      </c>
      <c r="O153" s="29">
        <f t="shared" si="1"/>
        <v>475.98197037990985</v>
      </c>
      <c r="R153" s="56"/>
    </row>
    <row r="154" spans="1:18" s="19" customFormat="1" ht="35.25" customHeight="1" outlineLevel="2">
      <c r="A154" s="22" t="s">
        <v>227</v>
      </c>
      <c r="B154" s="23" t="s">
        <v>228</v>
      </c>
      <c r="C154" s="24">
        <f aca="true" t="shared" si="81" ref="C154:N155">SUM(C155)</f>
        <v>971490.86</v>
      </c>
      <c r="D154" s="24">
        <f t="shared" si="81"/>
        <v>0</v>
      </c>
      <c r="E154" s="24">
        <f t="shared" si="81"/>
        <v>0</v>
      </c>
      <c r="F154" s="24">
        <f t="shared" si="81"/>
        <v>971490.86</v>
      </c>
      <c r="G154" s="24">
        <f t="shared" si="81"/>
        <v>1171499.4</v>
      </c>
      <c r="H154" s="24">
        <f t="shared" si="81"/>
        <v>0</v>
      </c>
      <c r="I154" s="24">
        <f t="shared" si="81"/>
        <v>0</v>
      </c>
      <c r="J154" s="24">
        <f t="shared" si="81"/>
        <v>1171499.4</v>
      </c>
      <c r="K154" s="24">
        <f t="shared" si="81"/>
        <v>200008.53999999992</v>
      </c>
      <c r="L154" s="24">
        <f t="shared" si="81"/>
        <v>0</v>
      </c>
      <c r="M154" s="24">
        <f t="shared" si="81"/>
        <v>0</v>
      </c>
      <c r="N154" s="24">
        <f t="shared" si="81"/>
        <v>200008.53999999992</v>
      </c>
      <c r="O154" s="25">
        <f t="shared" si="1"/>
        <v>120.58779431028306</v>
      </c>
      <c r="R154" s="56"/>
    </row>
    <row r="155" spans="1:18" s="19" customFormat="1" ht="33" customHeight="1" outlineLevel="4">
      <c r="A155" s="26" t="s">
        <v>229</v>
      </c>
      <c r="B155" s="27" t="s">
        <v>230</v>
      </c>
      <c r="C155" s="28">
        <f t="shared" si="81"/>
        <v>971490.86</v>
      </c>
      <c r="D155" s="28">
        <f t="shared" si="81"/>
        <v>0</v>
      </c>
      <c r="E155" s="28">
        <f t="shared" si="81"/>
        <v>0</v>
      </c>
      <c r="F155" s="28">
        <f t="shared" si="81"/>
        <v>971490.86</v>
      </c>
      <c r="G155" s="28">
        <f t="shared" si="81"/>
        <v>1171499.4</v>
      </c>
      <c r="H155" s="28">
        <f t="shared" si="81"/>
        <v>0</v>
      </c>
      <c r="I155" s="28">
        <f t="shared" si="81"/>
        <v>0</v>
      </c>
      <c r="J155" s="28">
        <f t="shared" si="81"/>
        <v>1171499.4</v>
      </c>
      <c r="K155" s="28">
        <f t="shared" si="81"/>
        <v>200008.53999999992</v>
      </c>
      <c r="L155" s="28">
        <f t="shared" si="81"/>
        <v>0</v>
      </c>
      <c r="M155" s="28">
        <f t="shared" si="81"/>
        <v>0</v>
      </c>
      <c r="N155" s="28">
        <f t="shared" si="81"/>
        <v>200008.53999999992</v>
      </c>
      <c r="O155" s="29">
        <f t="shared" si="1"/>
        <v>120.58779431028306</v>
      </c>
      <c r="R155" s="56"/>
    </row>
    <row r="156" spans="1:18" s="19" customFormat="1" ht="66" customHeight="1" outlineLevel="6">
      <c r="A156" s="26" t="s">
        <v>412</v>
      </c>
      <c r="B156" s="27" t="s">
        <v>231</v>
      </c>
      <c r="C156" s="28">
        <f>SUM(D156:F156)</f>
        <v>971490.86</v>
      </c>
      <c r="D156" s="28"/>
      <c r="E156" s="28"/>
      <c r="F156" s="28">
        <v>971490.86</v>
      </c>
      <c r="G156" s="28">
        <f>SUM(H156:J156)</f>
        <v>1171499.4</v>
      </c>
      <c r="H156" s="28"/>
      <c r="I156" s="28"/>
      <c r="J156" s="28">
        <v>1171499.4</v>
      </c>
      <c r="K156" s="28">
        <f>SUM(L156:N156)</f>
        <v>200008.53999999992</v>
      </c>
      <c r="L156" s="28">
        <f>SUM(H156-D156)</f>
        <v>0</v>
      </c>
      <c r="M156" s="28">
        <f>SUM(I156-E156)</f>
        <v>0</v>
      </c>
      <c r="N156" s="28">
        <f>SUM(J156-F156)</f>
        <v>200008.53999999992</v>
      </c>
      <c r="O156" s="29">
        <f t="shared" si="1"/>
        <v>120.58779431028306</v>
      </c>
      <c r="R156" s="56"/>
    </row>
    <row r="157" spans="1:18" s="19" customFormat="1" ht="48" customHeight="1" outlineLevel="2">
      <c r="A157" s="22" t="s">
        <v>232</v>
      </c>
      <c r="B157" s="23" t="s">
        <v>233</v>
      </c>
      <c r="C157" s="24">
        <f aca="true" t="shared" si="82" ref="C157:N157">SUM(C158+C161+C163)</f>
        <v>316164.17000000004</v>
      </c>
      <c r="D157" s="24">
        <f t="shared" si="82"/>
        <v>0</v>
      </c>
      <c r="E157" s="24">
        <f t="shared" si="82"/>
        <v>0</v>
      </c>
      <c r="F157" s="24">
        <f t="shared" si="82"/>
        <v>316164.17000000004</v>
      </c>
      <c r="G157" s="24">
        <f t="shared" si="82"/>
        <v>304144.94</v>
      </c>
      <c r="H157" s="24">
        <f t="shared" si="82"/>
        <v>0</v>
      </c>
      <c r="I157" s="24">
        <f t="shared" si="82"/>
        <v>0</v>
      </c>
      <c r="J157" s="24">
        <f t="shared" si="82"/>
        <v>304144.94</v>
      </c>
      <c r="K157" s="24">
        <f t="shared" si="82"/>
        <v>-12019.230000000003</v>
      </c>
      <c r="L157" s="24">
        <f t="shared" si="82"/>
        <v>0</v>
      </c>
      <c r="M157" s="24">
        <f t="shared" si="82"/>
        <v>0</v>
      </c>
      <c r="N157" s="24">
        <f t="shared" si="82"/>
        <v>-12019.230000000003</v>
      </c>
      <c r="O157" s="25">
        <f t="shared" si="1"/>
        <v>96.1984212189509</v>
      </c>
      <c r="R157" s="56"/>
    </row>
    <row r="158" spans="1:18" s="19" customFormat="1" ht="49.5" customHeight="1" outlineLevel="4">
      <c r="A158" s="26" t="s">
        <v>234</v>
      </c>
      <c r="B158" s="27" t="s">
        <v>235</v>
      </c>
      <c r="C158" s="28">
        <f aca="true" t="shared" si="83" ref="C158:N158">SUM(C159:C160)</f>
        <v>153884.32</v>
      </c>
      <c r="D158" s="28">
        <f t="shared" si="83"/>
        <v>0</v>
      </c>
      <c r="E158" s="28">
        <f t="shared" si="83"/>
        <v>0</v>
      </c>
      <c r="F158" s="28">
        <f t="shared" si="83"/>
        <v>153884.32</v>
      </c>
      <c r="G158" s="28">
        <f t="shared" si="83"/>
        <v>133844.94</v>
      </c>
      <c r="H158" s="28">
        <f t="shared" si="83"/>
        <v>0</v>
      </c>
      <c r="I158" s="28">
        <f t="shared" si="83"/>
        <v>0</v>
      </c>
      <c r="J158" s="28">
        <f t="shared" si="83"/>
        <v>133844.94</v>
      </c>
      <c r="K158" s="28">
        <f t="shared" si="83"/>
        <v>-20039.380000000005</v>
      </c>
      <c r="L158" s="28">
        <f t="shared" si="83"/>
        <v>0</v>
      </c>
      <c r="M158" s="28">
        <f t="shared" si="83"/>
        <v>0</v>
      </c>
      <c r="N158" s="28">
        <f t="shared" si="83"/>
        <v>-20039.380000000005</v>
      </c>
      <c r="O158" s="29">
        <f t="shared" si="1"/>
        <v>86.97763358865932</v>
      </c>
      <c r="R158" s="56"/>
    </row>
    <row r="159" spans="1:18" s="19" customFormat="1" ht="81" customHeight="1" outlineLevel="6">
      <c r="A159" s="26" t="s">
        <v>413</v>
      </c>
      <c r="B159" s="27" t="s">
        <v>236</v>
      </c>
      <c r="C159" s="28">
        <f>SUM(D159:F159)</f>
        <v>146884.32</v>
      </c>
      <c r="D159" s="28"/>
      <c r="E159" s="28"/>
      <c r="F159" s="28">
        <v>146884.32</v>
      </c>
      <c r="G159" s="28">
        <f>SUM(H159:J159)</f>
        <v>126844.94</v>
      </c>
      <c r="H159" s="28"/>
      <c r="I159" s="28"/>
      <c r="J159" s="28">
        <v>126844.94</v>
      </c>
      <c r="K159" s="28">
        <f>SUM(L159:N159)</f>
        <v>-20039.380000000005</v>
      </c>
      <c r="L159" s="28">
        <f aca="true" t="shared" si="84" ref="L159:N160">SUM(H159-D159)</f>
        <v>0</v>
      </c>
      <c r="M159" s="28">
        <f t="shared" si="84"/>
        <v>0</v>
      </c>
      <c r="N159" s="28">
        <f t="shared" si="84"/>
        <v>-20039.380000000005</v>
      </c>
      <c r="O159" s="29">
        <f t="shared" si="1"/>
        <v>86.35703252736575</v>
      </c>
      <c r="R159" s="56"/>
    </row>
    <row r="160" spans="1:18" s="19" customFormat="1" ht="33.75" customHeight="1" outlineLevel="6">
      <c r="A160" s="3" t="s">
        <v>237</v>
      </c>
      <c r="B160" s="4" t="s">
        <v>238</v>
      </c>
      <c r="C160" s="28">
        <f>SUM(D160:F160)</f>
        <v>7000</v>
      </c>
      <c r="D160" s="28"/>
      <c r="E160" s="28"/>
      <c r="F160" s="28">
        <v>7000</v>
      </c>
      <c r="G160" s="28">
        <f>SUM(H160:J160)</f>
        <v>7000</v>
      </c>
      <c r="H160" s="28"/>
      <c r="I160" s="28"/>
      <c r="J160" s="28">
        <v>7000</v>
      </c>
      <c r="K160" s="28">
        <f>SUM(L160:N160)</f>
        <v>0</v>
      </c>
      <c r="L160" s="28">
        <f t="shared" si="84"/>
        <v>0</v>
      </c>
      <c r="M160" s="28">
        <f t="shared" si="84"/>
        <v>0</v>
      </c>
      <c r="N160" s="28">
        <f t="shared" si="84"/>
        <v>0</v>
      </c>
      <c r="O160" s="29">
        <f t="shared" si="1"/>
        <v>100</v>
      </c>
      <c r="R160" s="56"/>
    </row>
    <row r="161" spans="1:18" s="19" customFormat="1" ht="46.5" customHeight="1" outlineLevel="4">
      <c r="A161" s="26" t="s">
        <v>239</v>
      </c>
      <c r="B161" s="27" t="s">
        <v>240</v>
      </c>
      <c r="C161" s="28">
        <f aca="true" t="shared" si="85" ref="C161:N161">SUM(C162)</f>
        <v>21979.85</v>
      </c>
      <c r="D161" s="28">
        <f t="shared" si="85"/>
        <v>0</v>
      </c>
      <c r="E161" s="28">
        <f t="shared" si="85"/>
        <v>0</v>
      </c>
      <c r="F161" s="28">
        <f t="shared" si="85"/>
        <v>21979.85</v>
      </c>
      <c r="G161" s="28">
        <f t="shared" si="85"/>
        <v>30000</v>
      </c>
      <c r="H161" s="28">
        <f t="shared" si="85"/>
        <v>0</v>
      </c>
      <c r="I161" s="28">
        <f t="shared" si="85"/>
        <v>0</v>
      </c>
      <c r="J161" s="28">
        <f t="shared" si="85"/>
        <v>30000</v>
      </c>
      <c r="K161" s="28">
        <f t="shared" si="85"/>
        <v>8020.1500000000015</v>
      </c>
      <c r="L161" s="28">
        <f t="shared" si="85"/>
        <v>0</v>
      </c>
      <c r="M161" s="28">
        <f t="shared" si="85"/>
        <v>0</v>
      </c>
      <c r="N161" s="28">
        <f t="shared" si="85"/>
        <v>8020.1500000000015</v>
      </c>
      <c r="O161" s="29">
        <f t="shared" si="1"/>
        <v>136.4886475567395</v>
      </c>
      <c r="R161" s="56"/>
    </row>
    <row r="162" spans="1:18" s="19" customFormat="1" ht="15" customHeight="1" outlineLevel="6">
      <c r="A162" s="26" t="s">
        <v>414</v>
      </c>
      <c r="B162" s="27" t="s">
        <v>241</v>
      </c>
      <c r="C162" s="28">
        <f>SUM(D162:F162)</f>
        <v>21979.85</v>
      </c>
      <c r="D162" s="28"/>
      <c r="E162" s="28"/>
      <c r="F162" s="28">
        <v>21979.85</v>
      </c>
      <c r="G162" s="28">
        <f>SUM(H162:J162)</f>
        <v>30000</v>
      </c>
      <c r="H162" s="28"/>
      <c r="I162" s="28"/>
      <c r="J162" s="28">
        <v>30000</v>
      </c>
      <c r="K162" s="28">
        <f>SUM(L162:N162)</f>
        <v>8020.1500000000015</v>
      </c>
      <c r="L162" s="28">
        <f>SUM(H162-D162)</f>
        <v>0</v>
      </c>
      <c r="M162" s="28">
        <f>SUM(I162-E162)</f>
        <v>0</v>
      </c>
      <c r="N162" s="28">
        <f>SUM(J162-F162)</f>
        <v>8020.1500000000015</v>
      </c>
      <c r="O162" s="29">
        <f t="shared" si="1"/>
        <v>136.4886475567395</v>
      </c>
      <c r="R162" s="56"/>
    </row>
    <row r="163" spans="1:18" s="19" customFormat="1" ht="50.25" customHeight="1" outlineLevel="4">
      <c r="A163" s="26" t="s">
        <v>242</v>
      </c>
      <c r="B163" s="27" t="s">
        <v>243</v>
      </c>
      <c r="C163" s="28">
        <f aca="true" t="shared" si="86" ref="C163:N163">SUM(C164)</f>
        <v>140300</v>
      </c>
      <c r="D163" s="28">
        <f t="shared" si="86"/>
        <v>0</v>
      </c>
      <c r="E163" s="28">
        <f t="shared" si="86"/>
        <v>0</v>
      </c>
      <c r="F163" s="28">
        <f t="shared" si="86"/>
        <v>140300</v>
      </c>
      <c r="G163" s="28">
        <f t="shared" si="86"/>
        <v>140300</v>
      </c>
      <c r="H163" s="28">
        <f t="shared" si="86"/>
        <v>0</v>
      </c>
      <c r="I163" s="28">
        <f t="shared" si="86"/>
        <v>0</v>
      </c>
      <c r="J163" s="28">
        <f t="shared" si="86"/>
        <v>140300</v>
      </c>
      <c r="K163" s="28">
        <f t="shared" si="86"/>
        <v>0</v>
      </c>
      <c r="L163" s="28">
        <f t="shared" si="86"/>
        <v>0</v>
      </c>
      <c r="M163" s="28">
        <f t="shared" si="86"/>
        <v>0</v>
      </c>
      <c r="N163" s="28">
        <f t="shared" si="86"/>
        <v>0</v>
      </c>
      <c r="O163" s="29">
        <f t="shared" si="1"/>
        <v>100</v>
      </c>
      <c r="R163" s="56"/>
    </row>
    <row r="164" spans="1:18" s="19" customFormat="1" ht="35.25" customHeight="1" outlineLevel="5">
      <c r="A164" s="26" t="s">
        <v>244</v>
      </c>
      <c r="B164" s="27" t="s">
        <v>245</v>
      </c>
      <c r="C164" s="28">
        <f>SUM(D164:F164)</f>
        <v>140300</v>
      </c>
      <c r="D164" s="28"/>
      <c r="E164" s="28"/>
      <c r="F164" s="28">
        <v>140300</v>
      </c>
      <c r="G164" s="28">
        <f>SUM(H164:J164)</f>
        <v>140300</v>
      </c>
      <c r="H164" s="28"/>
      <c r="I164" s="28"/>
      <c r="J164" s="28">
        <v>140300</v>
      </c>
      <c r="K164" s="28">
        <f>SUM(L164:N164)</f>
        <v>0</v>
      </c>
      <c r="L164" s="28">
        <f>SUM(H164-D164)</f>
        <v>0</v>
      </c>
      <c r="M164" s="28">
        <f>SUM(I164-E164)</f>
        <v>0</v>
      </c>
      <c r="N164" s="28">
        <f>SUM(J164-F164)</f>
        <v>0</v>
      </c>
      <c r="O164" s="29">
        <f t="shared" si="1"/>
        <v>100</v>
      </c>
      <c r="R164" s="56"/>
    </row>
    <row r="165" spans="1:18" s="19" customFormat="1" ht="62.25" customHeight="1" outlineLevel="2">
      <c r="A165" s="22" t="s">
        <v>246</v>
      </c>
      <c r="B165" s="23" t="s">
        <v>247</v>
      </c>
      <c r="C165" s="24">
        <f aca="true" t="shared" si="87" ref="C165:N165">SUM(C166)</f>
        <v>73551</v>
      </c>
      <c r="D165" s="24">
        <f t="shared" si="87"/>
        <v>0</v>
      </c>
      <c r="E165" s="24">
        <f t="shared" si="87"/>
        <v>0</v>
      </c>
      <c r="F165" s="24">
        <f t="shared" si="87"/>
        <v>73551</v>
      </c>
      <c r="G165" s="24">
        <f t="shared" si="87"/>
        <v>96296</v>
      </c>
      <c r="H165" s="24">
        <f t="shared" si="87"/>
        <v>0</v>
      </c>
      <c r="I165" s="24">
        <f t="shared" si="87"/>
        <v>0</v>
      </c>
      <c r="J165" s="24">
        <f t="shared" si="87"/>
        <v>96296</v>
      </c>
      <c r="K165" s="24">
        <f t="shared" si="87"/>
        <v>22745</v>
      </c>
      <c r="L165" s="24">
        <f t="shared" si="87"/>
        <v>0</v>
      </c>
      <c r="M165" s="24">
        <f t="shared" si="87"/>
        <v>0</v>
      </c>
      <c r="N165" s="24">
        <f t="shared" si="87"/>
        <v>22745</v>
      </c>
      <c r="O165" s="25">
        <f t="shared" si="1"/>
        <v>130.9241206781689</v>
      </c>
      <c r="R165" s="56"/>
    </row>
    <row r="166" spans="1:18" s="19" customFormat="1" ht="30.75" customHeight="1" outlineLevel="4">
      <c r="A166" s="26" t="s">
        <v>156</v>
      </c>
      <c r="B166" s="27" t="s">
        <v>248</v>
      </c>
      <c r="C166" s="28">
        <f aca="true" t="shared" si="88" ref="C166:N166">SUM(C167:C168)</f>
        <v>73551</v>
      </c>
      <c r="D166" s="28">
        <f t="shared" si="88"/>
        <v>0</v>
      </c>
      <c r="E166" s="28">
        <f t="shared" si="88"/>
        <v>0</v>
      </c>
      <c r="F166" s="28">
        <f t="shared" si="88"/>
        <v>73551</v>
      </c>
      <c r="G166" s="28">
        <f t="shared" si="88"/>
        <v>96296</v>
      </c>
      <c r="H166" s="28">
        <f t="shared" si="88"/>
        <v>0</v>
      </c>
      <c r="I166" s="28">
        <f t="shared" si="88"/>
        <v>0</v>
      </c>
      <c r="J166" s="28">
        <f t="shared" si="88"/>
        <v>96296</v>
      </c>
      <c r="K166" s="28">
        <f t="shared" si="88"/>
        <v>22745</v>
      </c>
      <c r="L166" s="28">
        <f t="shared" si="88"/>
        <v>0</v>
      </c>
      <c r="M166" s="28">
        <f t="shared" si="88"/>
        <v>0</v>
      </c>
      <c r="N166" s="28">
        <f t="shared" si="88"/>
        <v>22745</v>
      </c>
      <c r="O166" s="29">
        <f t="shared" si="1"/>
        <v>130.9241206781689</v>
      </c>
      <c r="R166" s="56"/>
    </row>
    <row r="167" spans="1:18" s="19" customFormat="1" ht="47.25" customHeight="1" outlineLevel="6">
      <c r="A167" s="26" t="s">
        <v>415</v>
      </c>
      <c r="B167" s="27" t="s">
        <v>249</v>
      </c>
      <c r="C167" s="28">
        <f>SUM(D167:F167)</f>
        <v>56571</v>
      </c>
      <c r="D167" s="28"/>
      <c r="E167" s="28"/>
      <c r="F167" s="28">
        <v>56571</v>
      </c>
      <c r="G167" s="28">
        <f>SUM(H167:J167)</f>
        <v>82296</v>
      </c>
      <c r="H167" s="28"/>
      <c r="I167" s="28"/>
      <c r="J167" s="28">
        <v>82296</v>
      </c>
      <c r="K167" s="28">
        <f>SUM(L167:N167)</f>
        <v>25725</v>
      </c>
      <c r="L167" s="28">
        <f aca="true" t="shared" si="89" ref="L167:N168">SUM(H167-D167)</f>
        <v>0</v>
      </c>
      <c r="M167" s="28">
        <f t="shared" si="89"/>
        <v>0</v>
      </c>
      <c r="N167" s="28">
        <f t="shared" si="89"/>
        <v>25725</v>
      </c>
      <c r="O167" s="29">
        <f t="shared" si="1"/>
        <v>145.473829347192</v>
      </c>
      <c r="R167" s="56"/>
    </row>
    <row r="168" spans="1:18" s="19" customFormat="1" ht="30.75" customHeight="1" outlineLevel="6">
      <c r="A168" s="26" t="s">
        <v>416</v>
      </c>
      <c r="B168" s="27" t="s">
        <v>250</v>
      </c>
      <c r="C168" s="28">
        <f>SUM(D168:F168)</f>
        <v>16980</v>
      </c>
      <c r="D168" s="28"/>
      <c r="E168" s="28"/>
      <c r="F168" s="28">
        <v>16980</v>
      </c>
      <c r="G168" s="28">
        <f>SUM(H168:J168)</f>
        <v>14000</v>
      </c>
      <c r="H168" s="28"/>
      <c r="I168" s="28"/>
      <c r="J168" s="28">
        <v>14000</v>
      </c>
      <c r="K168" s="28">
        <f>SUM(L168:N168)</f>
        <v>-2980</v>
      </c>
      <c r="L168" s="28">
        <f t="shared" si="89"/>
        <v>0</v>
      </c>
      <c r="M168" s="28">
        <f t="shared" si="89"/>
        <v>0</v>
      </c>
      <c r="N168" s="28">
        <f t="shared" si="89"/>
        <v>-2980</v>
      </c>
      <c r="O168" s="29">
        <f t="shared" si="1"/>
        <v>82.44994110718493</v>
      </c>
      <c r="R168" s="56"/>
    </row>
    <row r="169" spans="1:18" s="19" customFormat="1" ht="32.25" customHeight="1" outlineLevel="2">
      <c r="A169" s="22" t="s">
        <v>251</v>
      </c>
      <c r="B169" s="23" t="s">
        <v>252</v>
      </c>
      <c r="C169" s="24">
        <f aca="true" t="shared" si="90" ref="C169:N169">SUM(C170)</f>
        <v>67671.8</v>
      </c>
      <c r="D169" s="24">
        <f t="shared" si="90"/>
        <v>0</v>
      </c>
      <c r="E169" s="24">
        <f t="shared" si="90"/>
        <v>0</v>
      </c>
      <c r="F169" s="24">
        <f t="shared" si="90"/>
        <v>67671.8</v>
      </c>
      <c r="G169" s="24">
        <f t="shared" si="90"/>
        <v>55000</v>
      </c>
      <c r="H169" s="24">
        <f t="shared" si="90"/>
        <v>0</v>
      </c>
      <c r="I169" s="24">
        <f t="shared" si="90"/>
        <v>0</v>
      </c>
      <c r="J169" s="24">
        <f t="shared" si="90"/>
        <v>55000</v>
      </c>
      <c r="K169" s="24">
        <f t="shared" si="90"/>
        <v>-12671.800000000003</v>
      </c>
      <c r="L169" s="24">
        <f t="shared" si="90"/>
        <v>0</v>
      </c>
      <c r="M169" s="24">
        <f t="shared" si="90"/>
        <v>0</v>
      </c>
      <c r="N169" s="24">
        <f t="shared" si="90"/>
        <v>-12671.800000000003</v>
      </c>
      <c r="O169" s="25">
        <f t="shared" si="1"/>
        <v>81.27462251632141</v>
      </c>
      <c r="R169" s="56"/>
    </row>
    <row r="170" spans="1:18" s="19" customFormat="1" ht="33" customHeight="1" outlineLevel="4">
      <c r="A170" s="26" t="s">
        <v>253</v>
      </c>
      <c r="B170" s="27" t="s">
        <v>254</v>
      </c>
      <c r="C170" s="28">
        <f aca="true" t="shared" si="91" ref="C170:N170">SUM(C171:C172)</f>
        <v>67671.8</v>
      </c>
      <c r="D170" s="28">
        <f t="shared" si="91"/>
        <v>0</v>
      </c>
      <c r="E170" s="28">
        <f t="shared" si="91"/>
        <v>0</v>
      </c>
      <c r="F170" s="28">
        <f t="shared" si="91"/>
        <v>67671.8</v>
      </c>
      <c r="G170" s="28">
        <f t="shared" si="91"/>
        <v>55000</v>
      </c>
      <c r="H170" s="28">
        <f t="shared" si="91"/>
        <v>0</v>
      </c>
      <c r="I170" s="28">
        <f t="shared" si="91"/>
        <v>0</v>
      </c>
      <c r="J170" s="28">
        <f t="shared" si="91"/>
        <v>55000</v>
      </c>
      <c r="K170" s="28">
        <f t="shared" si="91"/>
        <v>-12671.800000000003</v>
      </c>
      <c r="L170" s="28">
        <f t="shared" si="91"/>
        <v>0</v>
      </c>
      <c r="M170" s="28">
        <f t="shared" si="91"/>
        <v>0</v>
      </c>
      <c r="N170" s="28">
        <f t="shared" si="91"/>
        <v>-12671.800000000003</v>
      </c>
      <c r="O170" s="29">
        <f t="shared" si="1"/>
        <v>81.27462251632141</v>
      </c>
      <c r="R170" s="56"/>
    </row>
    <row r="171" spans="1:18" s="19" customFormat="1" ht="15" customHeight="1" outlineLevel="6">
      <c r="A171" s="26" t="s">
        <v>417</v>
      </c>
      <c r="B171" s="27" t="s">
        <v>255</v>
      </c>
      <c r="C171" s="28">
        <f>SUM(D171:F171)</f>
        <v>57671.8</v>
      </c>
      <c r="D171" s="28"/>
      <c r="E171" s="28"/>
      <c r="F171" s="28">
        <v>57671.8</v>
      </c>
      <c r="G171" s="28">
        <f>SUM(H171:J171)</f>
        <v>40000</v>
      </c>
      <c r="H171" s="28"/>
      <c r="I171" s="28"/>
      <c r="J171" s="28">
        <v>40000</v>
      </c>
      <c r="K171" s="28">
        <f>SUM(L171:N171)</f>
        <v>-17671.800000000003</v>
      </c>
      <c r="L171" s="28">
        <f aca="true" t="shared" si="92" ref="L171:N172">SUM(H171-D171)</f>
        <v>0</v>
      </c>
      <c r="M171" s="28">
        <f t="shared" si="92"/>
        <v>0</v>
      </c>
      <c r="N171" s="28">
        <f t="shared" si="92"/>
        <v>-17671.800000000003</v>
      </c>
      <c r="O171" s="29">
        <f t="shared" si="1"/>
        <v>69.35798778605835</v>
      </c>
      <c r="R171" s="56"/>
    </row>
    <row r="172" spans="1:18" s="19" customFormat="1" ht="15" customHeight="1" outlineLevel="6">
      <c r="A172" s="3" t="s">
        <v>256</v>
      </c>
      <c r="B172" s="4" t="s">
        <v>257</v>
      </c>
      <c r="C172" s="28">
        <f>SUM(D172:F172)</f>
        <v>10000</v>
      </c>
      <c r="D172" s="28"/>
      <c r="E172" s="28"/>
      <c r="F172" s="28">
        <v>10000</v>
      </c>
      <c r="G172" s="28">
        <f>SUM(H172:J172)</f>
        <v>15000</v>
      </c>
      <c r="H172" s="28"/>
      <c r="I172" s="28"/>
      <c r="J172" s="28">
        <v>15000</v>
      </c>
      <c r="K172" s="28">
        <f>SUM(L172:N172)</f>
        <v>5000</v>
      </c>
      <c r="L172" s="28">
        <f t="shared" si="92"/>
        <v>0</v>
      </c>
      <c r="M172" s="28">
        <f t="shared" si="92"/>
        <v>0</v>
      </c>
      <c r="N172" s="28">
        <f t="shared" si="92"/>
        <v>5000</v>
      </c>
      <c r="O172" s="29">
        <f t="shared" si="1"/>
        <v>150</v>
      </c>
      <c r="R172" s="56"/>
    </row>
    <row r="173" spans="1:18" s="19" customFormat="1" ht="64.5" customHeight="1" outlineLevel="2">
      <c r="A173" s="22" t="s">
        <v>258</v>
      </c>
      <c r="B173" s="23" t="s">
        <v>259</v>
      </c>
      <c r="C173" s="24">
        <f aca="true" t="shared" si="93" ref="C173:N173">SUM(C174+C177)</f>
        <v>20460921.720000003</v>
      </c>
      <c r="D173" s="24">
        <f t="shared" si="93"/>
        <v>0</v>
      </c>
      <c r="E173" s="24">
        <f t="shared" si="93"/>
        <v>0</v>
      </c>
      <c r="F173" s="24">
        <f t="shared" si="93"/>
        <v>20460921.720000003</v>
      </c>
      <c r="G173" s="24">
        <f t="shared" si="93"/>
        <v>22963721.22</v>
      </c>
      <c r="H173" s="24">
        <f t="shared" si="93"/>
        <v>195300</v>
      </c>
      <c r="I173" s="24">
        <f t="shared" si="93"/>
        <v>0</v>
      </c>
      <c r="J173" s="24">
        <f t="shared" si="93"/>
        <v>22768421.22</v>
      </c>
      <c r="K173" s="24">
        <f t="shared" si="93"/>
        <v>2502799.4999999986</v>
      </c>
      <c r="L173" s="24">
        <f t="shared" si="93"/>
        <v>195300</v>
      </c>
      <c r="M173" s="24">
        <f t="shared" si="93"/>
        <v>0</v>
      </c>
      <c r="N173" s="24">
        <f t="shared" si="93"/>
        <v>2307499.4999999986</v>
      </c>
      <c r="O173" s="25">
        <f t="shared" si="1"/>
        <v>112.23209557345395</v>
      </c>
      <c r="R173" s="56"/>
    </row>
    <row r="174" spans="1:18" s="19" customFormat="1" ht="61.5" customHeight="1" outlineLevel="4">
      <c r="A174" s="26" t="s">
        <v>260</v>
      </c>
      <c r="B174" s="27" t="s">
        <v>261</v>
      </c>
      <c r="C174" s="28">
        <f>SUM(C175:C176)</f>
        <v>1402756.12</v>
      </c>
      <c r="D174" s="28">
        <f aca="true" t="shared" si="94" ref="D174:N174">SUM(D175:D176)</f>
        <v>0</v>
      </c>
      <c r="E174" s="28">
        <f t="shared" si="94"/>
        <v>0</v>
      </c>
      <c r="F174" s="28">
        <f t="shared" si="94"/>
        <v>1402756.12</v>
      </c>
      <c r="G174" s="28">
        <f t="shared" si="94"/>
        <v>1560207.15</v>
      </c>
      <c r="H174" s="28">
        <f t="shared" si="94"/>
        <v>195300</v>
      </c>
      <c r="I174" s="28">
        <f t="shared" si="94"/>
        <v>0</v>
      </c>
      <c r="J174" s="28">
        <f t="shared" si="94"/>
        <v>1364907.15</v>
      </c>
      <c r="K174" s="28">
        <f t="shared" si="94"/>
        <v>157451.0299999998</v>
      </c>
      <c r="L174" s="28">
        <f t="shared" si="94"/>
        <v>195300</v>
      </c>
      <c r="M174" s="28">
        <f t="shared" si="94"/>
        <v>0</v>
      </c>
      <c r="N174" s="28">
        <f t="shared" si="94"/>
        <v>-37848.970000000205</v>
      </c>
      <c r="O174" s="29">
        <f t="shared" si="1"/>
        <v>111.22440513750884</v>
      </c>
      <c r="R174" s="56"/>
    </row>
    <row r="175" spans="1:18" s="19" customFormat="1" ht="33" customHeight="1" outlineLevel="6">
      <c r="A175" s="26" t="s">
        <v>418</v>
      </c>
      <c r="B175" s="27" t="s">
        <v>262</v>
      </c>
      <c r="C175" s="28">
        <f>SUM(D175:F175)</f>
        <v>1402756.12</v>
      </c>
      <c r="D175" s="28"/>
      <c r="E175" s="28"/>
      <c r="F175" s="28">
        <v>1402756.12</v>
      </c>
      <c r="G175" s="28">
        <f>SUM(H175:J175)</f>
        <v>1364907.15</v>
      </c>
      <c r="H175" s="28"/>
      <c r="I175" s="28"/>
      <c r="J175" s="28">
        <v>1364907.15</v>
      </c>
      <c r="K175" s="28">
        <f>SUM(L175:N175)</f>
        <v>-37848.970000000205</v>
      </c>
      <c r="L175" s="28">
        <f aca="true" t="shared" si="95" ref="L175:N176">SUM(H175-D175)</f>
        <v>0</v>
      </c>
      <c r="M175" s="28">
        <f t="shared" si="95"/>
        <v>0</v>
      </c>
      <c r="N175" s="28">
        <f t="shared" si="95"/>
        <v>-37848.970000000205</v>
      </c>
      <c r="O175" s="29">
        <f t="shared" si="1"/>
        <v>97.30181394610489</v>
      </c>
      <c r="R175" s="56"/>
    </row>
    <row r="176" spans="1:18" s="19" customFormat="1" ht="77.25" customHeight="1" outlineLevel="6">
      <c r="A176" s="44" t="s">
        <v>447</v>
      </c>
      <c r="B176" s="46" t="s">
        <v>446</v>
      </c>
      <c r="C176" s="28">
        <f>SUM(D176:F176)</f>
        <v>0</v>
      </c>
      <c r="D176" s="28"/>
      <c r="E176" s="28"/>
      <c r="F176" s="28"/>
      <c r="G176" s="28">
        <f>SUM(H176:J176)</f>
        <v>195300</v>
      </c>
      <c r="H176" s="28">
        <v>195300</v>
      </c>
      <c r="I176" s="28"/>
      <c r="J176" s="28"/>
      <c r="K176" s="28">
        <f>SUM(L176:N176)</f>
        <v>195300</v>
      </c>
      <c r="L176" s="28">
        <f t="shared" si="95"/>
        <v>195300</v>
      </c>
      <c r="M176" s="28">
        <f t="shared" si="95"/>
        <v>0</v>
      </c>
      <c r="N176" s="28">
        <f t="shared" si="95"/>
        <v>0</v>
      </c>
      <c r="O176" s="29" t="e">
        <f t="shared" si="1"/>
        <v>#DIV/0!</v>
      </c>
      <c r="R176" s="56"/>
    </row>
    <row r="177" spans="1:18" s="19" customFormat="1" ht="64.5" customHeight="1" outlineLevel="4">
      <c r="A177" s="26" t="s">
        <v>74</v>
      </c>
      <c r="B177" s="27" t="s">
        <v>263</v>
      </c>
      <c r="C177" s="28">
        <f aca="true" t="shared" si="96" ref="C177:N177">SUM(C178)</f>
        <v>19058165.6</v>
      </c>
      <c r="D177" s="28">
        <f t="shared" si="96"/>
        <v>0</v>
      </c>
      <c r="E177" s="28">
        <f t="shared" si="96"/>
        <v>0</v>
      </c>
      <c r="F177" s="28">
        <f t="shared" si="96"/>
        <v>19058165.6</v>
      </c>
      <c r="G177" s="28">
        <f t="shared" si="96"/>
        <v>21403514.07</v>
      </c>
      <c r="H177" s="28">
        <f t="shared" si="96"/>
        <v>0</v>
      </c>
      <c r="I177" s="28">
        <f t="shared" si="96"/>
        <v>0</v>
      </c>
      <c r="J177" s="28">
        <f t="shared" si="96"/>
        <v>21403514.07</v>
      </c>
      <c r="K177" s="28">
        <f t="shared" si="96"/>
        <v>2345348.469999999</v>
      </c>
      <c r="L177" s="28">
        <f t="shared" si="96"/>
        <v>0</v>
      </c>
      <c r="M177" s="28">
        <f t="shared" si="96"/>
        <v>0</v>
      </c>
      <c r="N177" s="28">
        <f t="shared" si="96"/>
        <v>2345348.469999999</v>
      </c>
      <c r="O177" s="29">
        <f t="shared" si="1"/>
        <v>112.30626556209586</v>
      </c>
      <c r="R177" s="56"/>
    </row>
    <row r="178" spans="1:18" s="19" customFormat="1" ht="45.75" customHeight="1" outlineLevel="6">
      <c r="A178" s="26" t="s">
        <v>419</v>
      </c>
      <c r="B178" s="27" t="s">
        <v>264</v>
      </c>
      <c r="C178" s="28">
        <f>SUM(D178:F178)</f>
        <v>19058165.6</v>
      </c>
      <c r="D178" s="28"/>
      <c r="E178" s="28"/>
      <c r="F178" s="28">
        <v>19058165.6</v>
      </c>
      <c r="G178" s="28">
        <f>SUM(H178:J178)</f>
        <v>21403514.07</v>
      </c>
      <c r="H178" s="28"/>
      <c r="I178" s="28"/>
      <c r="J178" s="28">
        <v>21403514.07</v>
      </c>
      <c r="K178" s="28">
        <f>SUM(L178:N178)</f>
        <v>2345348.469999999</v>
      </c>
      <c r="L178" s="28">
        <f>SUM(H178-D178)</f>
        <v>0</v>
      </c>
      <c r="M178" s="28">
        <f>SUM(I178-E178)</f>
        <v>0</v>
      </c>
      <c r="N178" s="28">
        <f>SUM(J178-F178)</f>
        <v>2345348.469999999</v>
      </c>
      <c r="O178" s="29">
        <f t="shared" si="1"/>
        <v>112.30626556209586</v>
      </c>
      <c r="R178" s="56"/>
    </row>
    <row r="179" spans="1:18" s="19" customFormat="1" ht="66" customHeight="1" outlineLevel="1">
      <c r="A179" s="22" t="s">
        <v>265</v>
      </c>
      <c r="B179" s="23" t="s">
        <v>266</v>
      </c>
      <c r="C179" s="24">
        <f aca="true" t="shared" si="97" ref="C179:N179">SUM(C180+C186)</f>
        <v>361050.44</v>
      </c>
      <c r="D179" s="24">
        <f t="shared" si="97"/>
        <v>0</v>
      </c>
      <c r="E179" s="24">
        <f t="shared" si="97"/>
        <v>0</v>
      </c>
      <c r="F179" s="24">
        <f t="shared" si="97"/>
        <v>361050.44</v>
      </c>
      <c r="G179" s="24">
        <f t="shared" si="97"/>
        <v>1915489.3</v>
      </c>
      <c r="H179" s="24">
        <f t="shared" si="97"/>
        <v>0</v>
      </c>
      <c r="I179" s="24">
        <f t="shared" si="97"/>
        <v>0</v>
      </c>
      <c r="J179" s="24">
        <f t="shared" si="97"/>
        <v>1915489.3</v>
      </c>
      <c r="K179" s="24">
        <f t="shared" si="97"/>
        <v>1554438.86</v>
      </c>
      <c r="L179" s="24">
        <f t="shared" si="97"/>
        <v>0</v>
      </c>
      <c r="M179" s="24">
        <f t="shared" si="97"/>
        <v>0</v>
      </c>
      <c r="N179" s="24">
        <f t="shared" si="97"/>
        <v>1554438.86</v>
      </c>
      <c r="O179" s="25">
        <f t="shared" si="1"/>
        <v>530.53232672975</v>
      </c>
      <c r="R179" s="56"/>
    </row>
    <row r="180" spans="1:18" s="19" customFormat="1" ht="48" customHeight="1" outlineLevel="2">
      <c r="A180" s="22" t="s">
        <v>267</v>
      </c>
      <c r="B180" s="23" t="s">
        <v>268</v>
      </c>
      <c r="C180" s="24">
        <f aca="true" t="shared" si="98" ref="C180:N180">SUM(C181)</f>
        <v>255050.44</v>
      </c>
      <c r="D180" s="24">
        <f t="shared" si="98"/>
        <v>0</v>
      </c>
      <c r="E180" s="24">
        <f t="shared" si="98"/>
        <v>0</v>
      </c>
      <c r="F180" s="24">
        <f t="shared" si="98"/>
        <v>255050.44</v>
      </c>
      <c r="G180" s="24">
        <f t="shared" si="98"/>
        <v>1915489.3</v>
      </c>
      <c r="H180" s="24">
        <f t="shared" si="98"/>
        <v>0</v>
      </c>
      <c r="I180" s="24">
        <f t="shared" si="98"/>
        <v>0</v>
      </c>
      <c r="J180" s="24">
        <f t="shared" si="98"/>
        <v>1915489.3</v>
      </c>
      <c r="K180" s="24">
        <f t="shared" si="98"/>
        <v>1660438.86</v>
      </c>
      <c r="L180" s="24">
        <f t="shared" si="98"/>
        <v>0</v>
      </c>
      <c r="M180" s="24">
        <f t="shared" si="98"/>
        <v>0</v>
      </c>
      <c r="N180" s="24">
        <f t="shared" si="98"/>
        <v>1660438.86</v>
      </c>
      <c r="O180" s="25">
        <f t="shared" si="1"/>
        <v>751.0237190729803</v>
      </c>
      <c r="R180" s="56"/>
    </row>
    <row r="181" spans="1:18" s="19" customFormat="1" ht="33.75" customHeight="1" outlineLevel="4">
      <c r="A181" s="26" t="s">
        <v>269</v>
      </c>
      <c r="B181" s="27" t="s">
        <v>270</v>
      </c>
      <c r="C181" s="28">
        <f aca="true" t="shared" si="99" ref="C181:N181">SUM(C182:C185)</f>
        <v>255050.44</v>
      </c>
      <c r="D181" s="28">
        <f t="shared" si="99"/>
        <v>0</v>
      </c>
      <c r="E181" s="28">
        <f t="shared" si="99"/>
        <v>0</v>
      </c>
      <c r="F181" s="28">
        <v>255050.44</v>
      </c>
      <c r="G181" s="28">
        <f t="shared" si="99"/>
        <v>1915489.3</v>
      </c>
      <c r="H181" s="28">
        <f t="shared" si="99"/>
        <v>0</v>
      </c>
      <c r="I181" s="28">
        <f t="shared" si="99"/>
        <v>0</v>
      </c>
      <c r="J181" s="28">
        <f t="shared" si="99"/>
        <v>1915489.3</v>
      </c>
      <c r="K181" s="28">
        <f t="shared" si="99"/>
        <v>1660438.86</v>
      </c>
      <c r="L181" s="28">
        <f t="shared" si="99"/>
        <v>0</v>
      </c>
      <c r="M181" s="28">
        <f t="shared" si="99"/>
        <v>0</v>
      </c>
      <c r="N181" s="28">
        <f t="shared" si="99"/>
        <v>1660438.86</v>
      </c>
      <c r="O181" s="29">
        <f t="shared" si="1"/>
        <v>751.0237190729803</v>
      </c>
      <c r="R181" s="56"/>
    </row>
    <row r="182" spans="1:18" s="19" customFormat="1" ht="46.5" customHeight="1" outlineLevel="4">
      <c r="A182" s="26" t="s">
        <v>420</v>
      </c>
      <c r="B182" s="27" t="s">
        <v>272</v>
      </c>
      <c r="C182" s="28">
        <f>SUM(D182:F182)</f>
        <v>71901.5</v>
      </c>
      <c r="D182" s="28"/>
      <c r="E182" s="28"/>
      <c r="F182" s="28">
        <v>71901.5</v>
      </c>
      <c r="G182" s="28">
        <f>SUM(H182:J182)</f>
        <v>260108.42</v>
      </c>
      <c r="H182" s="28"/>
      <c r="I182" s="28"/>
      <c r="J182" s="28">
        <v>260108.42</v>
      </c>
      <c r="K182" s="28">
        <f>SUM(L182:N182)</f>
        <v>188206.92</v>
      </c>
      <c r="L182" s="28">
        <f aca="true" t="shared" si="100" ref="L182:N185">SUM(H182-D182)</f>
        <v>0</v>
      </c>
      <c r="M182" s="28">
        <f t="shared" si="100"/>
        <v>0</v>
      </c>
      <c r="N182" s="28">
        <f t="shared" si="100"/>
        <v>188206.92</v>
      </c>
      <c r="O182" s="29">
        <f t="shared" si="1"/>
        <v>361.7565975675056</v>
      </c>
      <c r="R182" s="56"/>
    </row>
    <row r="183" spans="1:18" s="19" customFormat="1" ht="46.5" customHeight="1" outlineLevel="4">
      <c r="A183" s="26" t="s">
        <v>421</v>
      </c>
      <c r="B183" s="30" t="s">
        <v>273</v>
      </c>
      <c r="C183" s="28">
        <f>SUM(D183:F183)</f>
        <v>24000</v>
      </c>
      <c r="D183" s="28"/>
      <c r="E183" s="28"/>
      <c r="F183" s="28">
        <v>24000</v>
      </c>
      <c r="G183" s="28">
        <f>SUM(H183:J183)</f>
        <v>71891.92</v>
      </c>
      <c r="H183" s="28"/>
      <c r="I183" s="28"/>
      <c r="J183" s="28">
        <v>71891.92</v>
      </c>
      <c r="K183" s="28">
        <f>SUM(L183:N183)</f>
        <v>47891.92</v>
      </c>
      <c r="L183" s="28">
        <f t="shared" si="100"/>
        <v>0</v>
      </c>
      <c r="M183" s="28">
        <f t="shared" si="100"/>
        <v>0</v>
      </c>
      <c r="N183" s="28">
        <f t="shared" si="100"/>
        <v>47891.92</v>
      </c>
      <c r="O183" s="29">
        <f t="shared" si="1"/>
        <v>299.54966666666667</v>
      </c>
      <c r="R183" s="56"/>
    </row>
    <row r="184" spans="1:18" s="19" customFormat="1" ht="82.5" customHeight="1" outlineLevel="4">
      <c r="A184" s="26" t="s">
        <v>422</v>
      </c>
      <c r="B184" s="30" t="s">
        <v>274</v>
      </c>
      <c r="C184" s="28">
        <f>SUM(D184:F184)</f>
        <v>19500</v>
      </c>
      <c r="D184" s="28"/>
      <c r="E184" s="28"/>
      <c r="F184" s="28">
        <v>19500</v>
      </c>
      <c r="G184" s="28">
        <f>SUM(H184:J184)</f>
        <v>9000</v>
      </c>
      <c r="H184" s="28"/>
      <c r="I184" s="28"/>
      <c r="J184" s="28">
        <v>9000</v>
      </c>
      <c r="K184" s="28">
        <f>SUM(L184:N184)</f>
        <v>-10500</v>
      </c>
      <c r="L184" s="28">
        <f t="shared" si="100"/>
        <v>0</v>
      </c>
      <c r="M184" s="28">
        <f t="shared" si="100"/>
        <v>0</v>
      </c>
      <c r="N184" s="28">
        <f t="shared" si="100"/>
        <v>-10500</v>
      </c>
      <c r="O184" s="29">
        <f t="shared" si="1"/>
        <v>46.15384615384615</v>
      </c>
      <c r="R184" s="56"/>
    </row>
    <row r="185" spans="1:18" s="19" customFormat="1" ht="46.5" customHeight="1" outlineLevel="6">
      <c r="A185" s="26" t="s">
        <v>423</v>
      </c>
      <c r="B185" s="27" t="s">
        <v>275</v>
      </c>
      <c r="C185" s="28">
        <f>SUM(D185:F185)</f>
        <v>139648.94</v>
      </c>
      <c r="D185" s="28"/>
      <c r="E185" s="28"/>
      <c r="F185" s="28">
        <v>139648.94</v>
      </c>
      <c r="G185" s="28">
        <f>SUM(H185:J185)</f>
        <v>1574488.96</v>
      </c>
      <c r="H185" s="28"/>
      <c r="I185" s="28"/>
      <c r="J185" s="28">
        <v>1574488.96</v>
      </c>
      <c r="K185" s="28">
        <f>SUM(L185:N185)</f>
        <v>1434840.02</v>
      </c>
      <c r="L185" s="28">
        <f t="shared" si="100"/>
        <v>0</v>
      </c>
      <c r="M185" s="28">
        <f t="shared" si="100"/>
        <v>0</v>
      </c>
      <c r="N185" s="28">
        <f t="shared" si="100"/>
        <v>1434840.02</v>
      </c>
      <c r="O185" s="29">
        <f t="shared" si="1"/>
        <v>1127.4621633361485</v>
      </c>
      <c r="R185" s="56"/>
    </row>
    <row r="186" spans="1:18" s="19" customFormat="1" ht="46.5" customHeight="1" outlineLevel="6">
      <c r="A186" s="22" t="s">
        <v>276</v>
      </c>
      <c r="B186" s="33" t="s">
        <v>277</v>
      </c>
      <c r="C186" s="24">
        <f>SUM(C187)</f>
        <v>106000</v>
      </c>
      <c r="D186" s="24">
        <f>SUM(D187)</f>
        <v>0</v>
      </c>
      <c r="E186" s="24">
        <f>SUM(E187)</f>
        <v>0</v>
      </c>
      <c r="F186" s="24">
        <f>SUM(F187)</f>
        <v>106000</v>
      </c>
      <c r="G186" s="24">
        <f aca="true" t="shared" si="101" ref="G186:N186">SUM(G187)</f>
        <v>0</v>
      </c>
      <c r="H186" s="24">
        <f t="shared" si="101"/>
        <v>0</v>
      </c>
      <c r="I186" s="24">
        <f t="shared" si="101"/>
        <v>0</v>
      </c>
      <c r="J186" s="24">
        <f t="shared" si="101"/>
        <v>0</v>
      </c>
      <c r="K186" s="24">
        <f t="shared" si="101"/>
        <v>-106000</v>
      </c>
      <c r="L186" s="24">
        <f t="shared" si="101"/>
        <v>0</v>
      </c>
      <c r="M186" s="24">
        <f t="shared" si="101"/>
        <v>0</v>
      </c>
      <c r="N186" s="24">
        <f t="shared" si="101"/>
        <v>-106000</v>
      </c>
      <c r="O186" s="25">
        <f t="shared" si="1"/>
        <v>0</v>
      </c>
      <c r="R186" s="56"/>
    </row>
    <row r="187" spans="1:18" s="19" customFormat="1" ht="33" customHeight="1" outlineLevel="6">
      <c r="A187" s="26" t="s">
        <v>278</v>
      </c>
      <c r="B187" s="30" t="s">
        <v>279</v>
      </c>
      <c r="C187" s="28">
        <f>SUM(C188:C190)</f>
        <v>106000</v>
      </c>
      <c r="D187" s="28">
        <f>SUM(D188:D190)</f>
        <v>0</v>
      </c>
      <c r="E187" s="28">
        <f>SUM(E188:E190)</f>
        <v>0</v>
      </c>
      <c r="F187" s="28">
        <f>SUM(F188:F190)</f>
        <v>106000</v>
      </c>
      <c r="G187" s="28">
        <f aca="true" t="shared" si="102" ref="G187:N187">SUM(G188:G190)</f>
        <v>0</v>
      </c>
      <c r="H187" s="28">
        <f t="shared" si="102"/>
        <v>0</v>
      </c>
      <c r="I187" s="28">
        <f t="shared" si="102"/>
        <v>0</v>
      </c>
      <c r="J187" s="28">
        <f t="shared" si="102"/>
        <v>0</v>
      </c>
      <c r="K187" s="28">
        <f t="shared" si="102"/>
        <v>-106000</v>
      </c>
      <c r="L187" s="28">
        <f t="shared" si="102"/>
        <v>0</v>
      </c>
      <c r="M187" s="28">
        <f t="shared" si="102"/>
        <v>0</v>
      </c>
      <c r="N187" s="28">
        <f t="shared" si="102"/>
        <v>-106000</v>
      </c>
      <c r="O187" s="29">
        <f t="shared" si="1"/>
        <v>0</v>
      </c>
      <c r="R187" s="56"/>
    </row>
    <row r="188" spans="1:18" s="19" customFormat="1" ht="33" customHeight="1" outlineLevel="6">
      <c r="A188" s="26" t="s">
        <v>280</v>
      </c>
      <c r="B188" s="30" t="s">
        <v>281</v>
      </c>
      <c r="C188" s="28">
        <f>SUM(D188:F188)</f>
        <v>21000</v>
      </c>
      <c r="D188" s="28"/>
      <c r="E188" s="28"/>
      <c r="F188" s="28">
        <v>21000</v>
      </c>
      <c r="G188" s="28">
        <f>SUM(H188:J188)</f>
        <v>0</v>
      </c>
      <c r="H188" s="28"/>
      <c r="I188" s="28"/>
      <c r="J188" s="28"/>
      <c r="K188" s="28">
        <f>SUM(L188:N188)</f>
        <v>-21000</v>
      </c>
      <c r="L188" s="28">
        <f aca="true" t="shared" si="103" ref="L188:N190">SUM(H188-D188)</f>
        <v>0</v>
      </c>
      <c r="M188" s="28">
        <f t="shared" si="103"/>
        <v>0</v>
      </c>
      <c r="N188" s="28">
        <f t="shared" si="103"/>
        <v>-21000</v>
      </c>
      <c r="O188" s="29">
        <f t="shared" si="1"/>
        <v>0</v>
      </c>
      <c r="R188" s="56"/>
    </row>
    <row r="189" spans="1:18" s="19" customFormat="1" ht="48.75" customHeight="1" outlineLevel="6">
      <c r="A189" s="26" t="s">
        <v>452</v>
      </c>
      <c r="B189" s="30" t="s">
        <v>282</v>
      </c>
      <c r="C189" s="28">
        <f>SUM(D189:F189)</f>
        <v>60000</v>
      </c>
      <c r="D189" s="28"/>
      <c r="E189" s="28"/>
      <c r="F189" s="28">
        <v>60000</v>
      </c>
      <c r="G189" s="28">
        <f>SUM(H189:J189)</f>
        <v>0</v>
      </c>
      <c r="H189" s="28"/>
      <c r="I189" s="28"/>
      <c r="J189" s="28"/>
      <c r="K189" s="28">
        <f>SUM(L189:N189)</f>
        <v>-60000</v>
      </c>
      <c r="L189" s="28">
        <f t="shared" si="103"/>
        <v>0</v>
      </c>
      <c r="M189" s="28">
        <f t="shared" si="103"/>
        <v>0</v>
      </c>
      <c r="N189" s="28">
        <f t="shared" si="103"/>
        <v>-60000</v>
      </c>
      <c r="O189" s="29">
        <f t="shared" si="1"/>
        <v>0</v>
      </c>
      <c r="R189" s="56"/>
    </row>
    <row r="190" spans="1:18" s="19" customFormat="1" ht="33" customHeight="1" outlineLevel="6">
      <c r="A190" s="26" t="s">
        <v>283</v>
      </c>
      <c r="B190" s="30" t="s">
        <v>284</v>
      </c>
      <c r="C190" s="28">
        <f>SUM(D190:F190)</f>
        <v>25000</v>
      </c>
      <c r="D190" s="28"/>
      <c r="E190" s="28"/>
      <c r="F190" s="28">
        <v>25000</v>
      </c>
      <c r="G190" s="28">
        <f>SUM(H190:J190)</f>
        <v>0</v>
      </c>
      <c r="H190" s="28"/>
      <c r="I190" s="28"/>
      <c r="J190" s="28"/>
      <c r="K190" s="28">
        <f>SUM(L190:N190)</f>
        <v>-25000</v>
      </c>
      <c r="L190" s="28">
        <f t="shared" si="103"/>
        <v>0</v>
      </c>
      <c r="M190" s="28">
        <f t="shared" si="103"/>
        <v>0</v>
      </c>
      <c r="N190" s="28">
        <f t="shared" si="103"/>
        <v>-25000</v>
      </c>
      <c r="O190" s="29">
        <f t="shared" si="1"/>
        <v>0</v>
      </c>
      <c r="R190" s="56"/>
    </row>
    <row r="191" spans="1:18" s="19" customFormat="1" ht="33" customHeight="1" outlineLevel="6">
      <c r="A191" s="52" t="s">
        <v>458</v>
      </c>
      <c r="B191" s="53" t="s">
        <v>453</v>
      </c>
      <c r="C191" s="24">
        <f>SUM(C192)</f>
        <v>1013907.9199999999</v>
      </c>
      <c r="D191" s="24">
        <f aca="true" t="shared" si="104" ref="D191:N192">SUM(D192)</f>
        <v>0</v>
      </c>
      <c r="E191" s="24">
        <f t="shared" si="104"/>
        <v>0</v>
      </c>
      <c r="F191" s="24">
        <f t="shared" si="104"/>
        <v>1013907.9199999999</v>
      </c>
      <c r="G191" s="24">
        <f t="shared" si="104"/>
        <v>0</v>
      </c>
      <c r="H191" s="24">
        <f t="shared" si="104"/>
        <v>0</v>
      </c>
      <c r="I191" s="24">
        <f t="shared" si="104"/>
        <v>0</v>
      </c>
      <c r="J191" s="24">
        <f t="shared" si="104"/>
        <v>0</v>
      </c>
      <c r="K191" s="24">
        <f t="shared" si="104"/>
        <v>-1013907.9199999999</v>
      </c>
      <c r="L191" s="24">
        <f t="shared" si="104"/>
        <v>0</v>
      </c>
      <c r="M191" s="24">
        <f t="shared" si="104"/>
        <v>0</v>
      </c>
      <c r="N191" s="24">
        <f t="shared" si="104"/>
        <v>-1013907.9199999999</v>
      </c>
      <c r="O191" s="29">
        <f t="shared" si="1"/>
        <v>0</v>
      </c>
      <c r="R191" s="56"/>
    </row>
    <row r="192" spans="1:18" s="19" customFormat="1" ht="33" customHeight="1" outlineLevel="6">
      <c r="A192" s="52" t="s">
        <v>459</v>
      </c>
      <c r="B192" s="53" t="s">
        <v>457</v>
      </c>
      <c r="C192" s="24">
        <f>SUM(C193)</f>
        <v>1013907.9199999999</v>
      </c>
      <c r="D192" s="24">
        <f t="shared" si="104"/>
        <v>0</v>
      </c>
      <c r="E192" s="24">
        <f t="shared" si="104"/>
        <v>0</v>
      </c>
      <c r="F192" s="24">
        <f t="shared" si="104"/>
        <v>1013907.9199999999</v>
      </c>
      <c r="G192" s="24">
        <f t="shared" si="104"/>
        <v>0</v>
      </c>
      <c r="H192" s="24">
        <f t="shared" si="104"/>
        <v>0</v>
      </c>
      <c r="I192" s="24">
        <f t="shared" si="104"/>
        <v>0</v>
      </c>
      <c r="J192" s="24">
        <f t="shared" si="104"/>
        <v>0</v>
      </c>
      <c r="K192" s="24">
        <f t="shared" si="104"/>
        <v>-1013907.9199999999</v>
      </c>
      <c r="L192" s="24">
        <f t="shared" si="104"/>
        <v>0</v>
      </c>
      <c r="M192" s="24">
        <f t="shared" si="104"/>
        <v>0</v>
      </c>
      <c r="N192" s="24">
        <f t="shared" si="104"/>
        <v>-1013907.9199999999</v>
      </c>
      <c r="O192" s="29">
        <f t="shared" si="1"/>
        <v>0</v>
      </c>
      <c r="R192" s="56"/>
    </row>
    <row r="193" spans="1:18" s="19" customFormat="1" ht="81" customHeight="1" outlineLevel="6">
      <c r="A193" s="44" t="s">
        <v>460</v>
      </c>
      <c r="B193" s="46" t="s">
        <v>454</v>
      </c>
      <c r="C193" s="28">
        <f>SUM(C194:C195)</f>
        <v>1013907.9199999999</v>
      </c>
      <c r="D193" s="28">
        <f aca="true" t="shared" si="105" ref="D193:N193">SUM(D194:D195)</f>
        <v>0</v>
      </c>
      <c r="E193" s="28">
        <f t="shared" si="105"/>
        <v>0</v>
      </c>
      <c r="F193" s="28">
        <f t="shared" si="105"/>
        <v>1013907.9199999999</v>
      </c>
      <c r="G193" s="28">
        <f t="shared" si="105"/>
        <v>0</v>
      </c>
      <c r="H193" s="28">
        <f t="shared" si="105"/>
        <v>0</v>
      </c>
      <c r="I193" s="28">
        <f t="shared" si="105"/>
        <v>0</v>
      </c>
      <c r="J193" s="28">
        <f t="shared" si="105"/>
        <v>0</v>
      </c>
      <c r="K193" s="28">
        <f t="shared" si="105"/>
        <v>-1013907.9199999999</v>
      </c>
      <c r="L193" s="28">
        <f t="shared" si="105"/>
        <v>0</v>
      </c>
      <c r="M193" s="28">
        <f t="shared" si="105"/>
        <v>0</v>
      </c>
      <c r="N193" s="28">
        <f t="shared" si="105"/>
        <v>-1013907.9199999999</v>
      </c>
      <c r="O193" s="29">
        <f t="shared" si="1"/>
        <v>0</v>
      </c>
      <c r="R193" s="56"/>
    </row>
    <row r="194" spans="1:18" s="19" customFormat="1" ht="34.5" customHeight="1" outlineLevel="6">
      <c r="A194" s="44" t="s">
        <v>461</v>
      </c>
      <c r="B194" s="46" t="s">
        <v>455</v>
      </c>
      <c r="C194" s="28">
        <f>SUM(D194:F194)</f>
        <v>513907.92</v>
      </c>
      <c r="D194" s="28"/>
      <c r="E194" s="28"/>
      <c r="F194" s="28">
        <v>513907.92</v>
      </c>
      <c r="G194" s="28">
        <f>SUM(H194:J194)</f>
        <v>0</v>
      </c>
      <c r="H194" s="28"/>
      <c r="I194" s="28"/>
      <c r="J194" s="28"/>
      <c r="K194" s="28">
        <f>SUM(L194:N194)</f>
        <v>-513907.92</v>
      </c>
      <c r="L194" s="28">
        <f aca="true" t="shared" si="106" ref="L194:N195">SUM(H194-D194)</f>
        <v>0</v>
      </c>
      <c r="M194" s="28">
        <f t="shared" si="106"/>
        <v>0</v>
      </c>
      <c r="N194" s="28">
        <f t="shared" si="106"/>
        <v>-513907.92</v>
      </c>
      <c r="O194" s="29">
        <f t="shared" si="1"/>
        <v>0</v>
      </c>
      <c r="R194" s="56"/>
    </row>
    <row r="195" spans="1:18" s="19" customFormat="1" ht="98.25" customHeight="1" outlineLevel="6">
      <c r="A195" s="44" t="s">
        <v>462</v>
      </c>
      <c r="B195" s="30" t="s">
        <v>456</v>
      </c>
      <c r="C195" s="28">
        <f>SUM(D195:F195)</f>
        <v>500000</v>
      </c>
      <c r="D195" s="28"/>
      <c r="E195" s="28"/>
      <c r="F195" s="28">
        <v>500000</v>
      </c>
      <c r="G195" s="28">
        <f>SUM(H195:J195)</f>
        <v>0</v>
      </c>
      <c r="H195" s="28"/>
      <c r="I195" s="28"/>
      <c r="J195" s="28"/>
      <c r="K195" s="28">
        <f>SUM(L195:N195)</f>
        <v>-500000</v>
      </c>
      <c r="L195" s="28">
        <f t="shared" si="106"/>
        <v>0</v>
      </c>
      <c r="M195" s="28">
        <f t="shared" si="106"/>
        <v>0</v>
      </c>
      <c r="N195" s="28">
        <f t="shared" si="106"/>
        <v>-500000</v>
      </c>
      <c r="O195" s="29">
        <f t="shared" si="1"/>
        <v>0</v>
      </c>
      <c r="R195" s="56"/>
    </row>
    <row r="196" spans="1:18" s="19" customFormat="1" ht="60.75" customHeight="1" outlineLevel="1">
      <c r="A196" s="22" t="s">
        <v>285</v>
      </c>
      <c r="B196" s="23" t="s">
        <v>286</v>
      </c>
      <c r="C196" s="24">
        <f aca="true" t="shared" si="107" ref="C196:N197">SUM(C197)</f>
        <v>125000</v>
      </c>
      <c r="D196" s="24">
        <f t="shared" si="107"/>
        <v>0</v>
      </c>
      <c r="E196" s="24">
        <f t="shared" si="107"/>
        <v>0</v>
      </c>
      <c r="F196" s="24">
        <f t="shared" si="107"/>
        <v>125000</v>
      </c>
      <c r="G196" s="24">
        <f t="shared" si="107"/>
        <v>75000</v>
      </c>
      <c r="H196" s="24">
        <f t="shared" si="107"/>
        <v>0</v>
      </c>
      <c r="I196" s="24">
        <f t="shared" si="107"/>
        <v>0</v>
      </c>
      <c r="J196" s="24">
        <f t="shared" si="107"/>
        <v>75000</v>
      </c>
      <c r="K196" s="24">
        <f t="shared" si="107"/>
        <v>-50000</v>
      </c>
      <c r="L196" s="24">
        <f t="shared" si="107"/>
        <v>0</v>
      </c>
      <c r="M196" s="24">
        <f t="shared" si="107"/>
        <v>0</v>
      </c>
      <c r="N196" s="24">
        <f t="shared" si="107"/>
        <v>-50000</v>
      </c>
      <c r="O196" s="29">
        <f t="shared" si="1"/>
        <v>60</v>
      </c>
      <c r="R196" s="56"/>
    </row>
    <row r="197" spans="1:18" s="19" customFormat="1" ht="48" customHeight="1" outlineLevel="2">
      <c r="A197" s="22" t="s">
        <v>287</v>
      </c>
      <c r="B197" s="23" t="s">
        <v>288</v>
      </c>
      <c r="C197" s="24">
        <f t="shared" si="107"/>
        <v>125000</v>
      </c>
      <c r="D197" s="24">
        <f t="shared" si="107"/>
        <v>0</v>
      </c>
      <c r="E197" s="24">
        <f t="shared" si="107"/>
        <v>0</v>
      </c>
      <c r="F197" s="24">
        <f t="shared" si="107"/>
        <v>125000</v>
      </c>
      <c r="G197" s="24">
        <f t="shared" si="107"/>
        <v>75000</v>
      </c>
      <c r="H197" s="24">
        <f t="shared" si="107"/>
        <v>0</v>
      </c>
      <c r="I197" s="24">
        <f t="shared" si="107"/>
        <v>0</v>
      </c>
      <c r="J197" s="24">
        <f t="shared" si="107"/>
        <v>75000</v>
      </c>
      <c r="K197" s="24">
        <f t="shared" si="107"/>
        <v>-50000</v>
      </c>
      <c r="L197" s="24">
        <f t="shared" si="107"/>
        <v>0</v>
      </c>
      <c r="M197" s="24">
        <f t="shared" si="107"/>
        <v>0</v>
      </c>
      <c r="N197" s="24">
        <f t="shared" si="107"/>
        <v>-50000</v>
      </c>
      <c r="O197" s="29">
        <f t="shared" si="1"/>
        <v>60</v>
      </c>
      <c r="R197" s="56"/>
    </row>
    <row r="198" spans="1:18" s="19" customFormat="1" ht="99.75" customHeight="1" outlineLevel="4">
      <c r="A198" s="26" t="s">
        <v>289</v>
      </c>
      <c r="B198" s="27" t="s">
        <v>290</v>
      </c>
      <c r="C198" s="28">
        <f aca="true" t="shared" si="108" ref="C198:N198">SUM(C199:C200)</f>
        <v>125000</v>
      </c>
      <c r="D198" s="28">
        <f t="shared" si="108"/>
        <v>0</v>
      </c>
      <c r="E198" s="28">
        <f t="shared" si="108"/>
        <v>0</v>
      </c>
      <c r="F198" s="28">
        <f t="shared" si="108"/>
        <v>125000</v>
      </c>
      <c r="G198" s="28">
        <f t="shared" si="108"/>
        <v>75000</v>
      </c>
      <c r="H198" s="28">
        <f t="shared" si="108"/>
        <v>0</v>
      </c>
      <c r="I198" s="28">
        <f t="shared" si="108"/>
        <v>0</v>
      </c>
      <c r="J198" s="28">
        <f t="shared" si="108"/>
        <v>75000</v>
      </c>
      <c r="K198" s="28">
        <f t="shared" si="108"/>
        <v>-50000</v>
      </c>
      <c r="L198" s="28">
        <f t="shared" si="108"/>
        <v>0</v>
      </c>
      <c r="M198" s="28">
        <f t="shared" si="108"/>
        <v>0</v>
      </c>
      <c r="N198" s="28">
        <f t="shared" si="108"/>
        <v>-50000</v>
      </c>
      <c r="O198" s="29">
        <f t="shared" si="1"/>
        <v>60</v>
      </c>
      <c r="R198" s="56"/>
    </row>
    <row r="199" spans="1:18" s="19" customFormat="1" ht="81.75" customHeight="1" outlineLevel="4">
      <c r="A199" s="26" t="s">
        <v>424</v>
      </c>
      <c r="B199" s="30" t="s">
        <v>425</v>
      </c>
      <c r="C199" s="28">
        <f>SUM(D199:F199)</f>
        <v>50000</v>
      </c>
      <c r="D199" s="28"/>
      <c r="E199" s="28"/>
      <c r="F199" s="28">
        <v>50000</v>
      </c>
      <c r="G199" s="28">
        <f>SUM(H199:J199)</f>
        <v>0</v>
      </c>
      <c r="H199" s="28"/>
      <c r="I199" s="28"/>
      <c r="J199" s="28"/>
      <c r="K199" s="28">
        <f>SUM(L199:N199)</f>
        <v>-50000</v>
      </c>
      <c r="L199" s="28">
        <f aca="true" t="shared" si="109" ref="L199:N200">SUM(H199-D199)</f>
        <v>0</v>
      </c>
      <c r="M199" s="28">
        <f t="shared" si="109"/>
        <v>0</v>
      </c>
      <c r="N199" s="28">
        <f t="shared" si="109"/>
        <v>-50000</v>
      </c>
      <c r="O199" s="29">
        <f t="shared" si="1"/>
        <v>0</v>
      </c>
      <c r="R199" s="56"/>
    </row>
    <row r="200" spans="1:18" s="19" customFormat="1" ht="33" customHeight="1" outlineLevel="5">
      <c r="A200" s="3" t="s">
        <v>291</v>
      </c>
      <c r="B200" s="4" t="s">
        <v>292</v>
      </c>
      <c r="C200" s="28">
        <f>SUM(D200:F200)</f>
        <v>75000</v>
      </c>
      <c r="D200" s="28"/>
      <c r="E200" s="28"/>
      <c r="F200" s="28">
        <v>75000</v>
      </c>
      <c r="G200" s="28">
        <f>SUM(H200:J200)</f>
        <v>75000</v>
      </c>
      <c r="H200" s="28"/>
      <c r="I200" s="28"/>
      <c r="J200" s="28">
        <v>75000</v>
      </c>
      <c r="K200" s="28">
        <f>SUM(L200:N200)</f>
        <v>0</v>
      </c>
      <c r="L200" s="28">
        <f t="shared" si="109"/>
        <v>0</v>
      </c>
      <c r="M200" s="28">
        <f t="shared" si="109"/>
        <v>0</v>
      </c>
      <c r="N200" s="28">
        <f t="shared" si="109"/>
        <v>0</v>
      </c>
      <c r="O200" s="29">
        <f t="shared" si="1"/>
        <v>100</v>
      </c>
      <c r="R200" s="56"/>
    </row>
    <row r="201" spans="1:18" s="19" customFormat="1" ht="64.5" customHeight="1" outlineLevel="5">
      <c r="A201" s="22" t="s">
        <v>293</v>
      </c>
      <c r="B201" s="23" t="s">
        <v>294</v>
      </c>
      <c r="C201" s="24">
        <f aca="true" t="shared" si="110" ref="C201:N202">SUM(C202)</f>
        <v>515453</v>
      </c>
      <c r="D201" s="24">
        <f t="shared" si="110"/>
        <v>0</v>
      </c>
      <c r="E201" s="24">
        <f t="shared" si="110"/>
        <v>0</v>
      </c>
      <c r="F201" s="24">
        <f t="shared" si="110"/>
        <v>515453</v>
      </c>
      <c r="G201" s="24">
        <f t="shared" si="110"/>
        <v>493380.84</v>
      </c>
      <c r="H201" s="24">
        <f t="shared" si="110"/>
        <v>0</v>
      </c>
      <c r="I201" s="24">
        <f t="shared" si="110"/>
        <v>0</v>
      </c>
      <c r="J201" s="24">
        <f t="shared" si="110"/>
        <v>493380.84</v>
      </c>
      <c r="K201" s="24">
        <f t="shared" si="110"/>
        <v>-22072.159999999974</v>
      </c>
      <c r="L201" s="24">
        <f t="shared" si="110"/>
        <v>0</v>
      </c>
      <c r="M201" s="24">
        <f t="shared" si="110"/>
        <v>0</v>
      </c>
      <c r="N201" s="24">
        <f t="shared" si="110"/>
        <v>-22072.159999999974</v>
      </c>
      <c r="O201" s="25">
        <f t="shared" si="1"/>
        <v>95.71791026533943</v>
      </c>
      <c r="R201" s="56"/>
    </row>
    <row r="202" spans="1:18" s="19" customFormat="1" ht="44.25" customHeight="1" outlineLevel="5">
      <c r="A202" s="22" t="s">
        <v>295</v>
      </c>
      <c r="B202" s="23" t="s">
        <v>296</v>
      </c>
      <c r="C202" s="24">
        <f t="shared" si="110"/>
        <v>515453</v>
      </c>
      <c r="D202" s="24">
        <f t="shared" si="110"/>
        <v>0</v>
      </c>
      <c r="E202" s="24">
        <f t="shared" si="110"/>
        <v>0</v>
      </c>
      <c r="F202" s="24">
        <f t="shared" si="110"/>
        <v>515453</v>
      </c>
      <c r="G202" s="24">
        <f t="shared" si="110"/>
        <v>493380.84</v>
      </c>
      <c r="H202" s="24">
        <f t="shared" si="110"/>
        <v>0</v>
      </c>
      <c r="I202" s="24">
        <f t="shared" si="110"/>
        <v>0</v>
      </c>
      <c r="J202" s="24">
        <f t="shared" si="110"/>
        <v>493380.84</v>
      </c>
      <c r="K202" s="24">
        <f t="shared" si="110"/>
        <v>-22072.159999999974</v>
      </c>
      <c r="L202" s="24">
        <f t="shared" si="110"/>
        <v>0</v>
      </c>
      <c r="M202" s="24">
        <f t="shared" si="110"/>
        <v>0</v>
      </c>
      <c r="N202" s="24">
        <f t="shared" si="110"/>
        <v>-22072.159999999974</v>
      </c>
      <c r="O202" s="25">
        <f t="shared" si="1"/>
        <v>95.71791026533943</v>
      </c>
      <c r="R202" s="56"/>
    </row>
    <row r="203" spans="1:18" s="19" customFormat="1" ht="31.5" customHeight="1" outlineLevel="5">
      <c r="A203" s="26" t="s">
        <v>426</v>
      </c>
      <c r="B203" s="27" t="s">
        <v>297</v>
      </c>
      <c r="C203" s="28">
        <f aca="true" t="shared" si="111" ref="C203:N203">SUM(C204:C206)</f>
        <v>515453</v>
      </c>
      <c r="D203" s="28">
        <f t="shared" si="111"/>
        <v>0</v>
      </c>
      <c r="E203" s="28">
        <f t="shared" si="111"/>
        <v>0</v>
      </c>
      <c r="F203" s="28">
        <f t="shared" si="111"/>
        <v>515453</v>
      </c>
      <c r="G203" s="28">
        <f t="shared" si="111"/>
        <v>493380.84</v>
      </c>
      <c r="H203" s="28">
        <f t="shared" si="111"/>
        <v>0</v>
      </c>
      <c r="I203" s="28">
        <f t="shared" si="111"/>
        <v>0</v>
      </c>
      <c r="J203" s="28">
        <f t="shared" si="111"/>
        <v>493380.84</v>
      </c>
      <c r="K203" s="28">
        <f t="shared" si="111"/>
        <v>-22072.159999999974</v>
      </c>
      <c r="L203" s="28">
        <f t="shared" si="111"/>
        <v>0</v>
      </c>
      <c r="M203" s="28">
        <f t="shared" si="111"/>
        <v>0</v>
      </c>
      <c r="N203" s="28">
        <f t="shared" si="111"/>
        <v>-22072.159999999974</v>
      </c>
      <c r="O203" s="29">
        <f t="shared" si="1"/>
        <v>95.71791026533943</v>
      </c>
      <c r="R203" s="56"/>
    </row>
    <row r="204" spans="1:18" s="19" customFormat="1" ht="18" customHeight="1" outlineLevel="5">
      <c r="A204" s="26" t="s">
        <v>427</v>
      </c>
      <c r="B204" s="27" t="s">
        <v>428</v>
      </c>
      <c r="C204" s="28">
        <f>SUM(D204:F204)</f>
        <v>20680</v>
      </c>
      <c r="D204" s="28"/>
      <c r="E204" s="28"/>
      <c r="F204" s="28">
        <v>20680</v>
      </c>
      <c r="G204" s="28">
        <f>SUM(H204:J204)</f>
        <v>30000</v>
      </c>
      <c r="H204" s="28"/>
      <c r="I204" s="28"/>
      <c r="J204" s="28">
        <v>30000</v>
      </c>
      <c r="K204" s="28">
        <f>SUM(L204:N204)</f>
        <v>9320</v>
      </c>
      <c r="L204" s="28">
        <f aca="true" t="shared" si="112" ref="L204:N206">SUM(H204-D204)</f>
        <v>0</v>
      </c>
      <c r="M204" s="28">
        <f t="shared" si="112"/>
        <v>0</v>
      </c>
      <c r="N204" s="28">
        <f t="shared" si="112"/>
        <v>9320</v>
      </c>
      <c r="O204" s="29">
        <f t="shared" si="1"/>
        <v>145.0676982591876</v>
      </c>
      <c r="R204" s="56"/>
    </row>
    <row r="205" spans="1:18" s="19" customFormat="1" ht="31.5" customHeight="1" outlineLevel="5">
      <c r="A205" s="26" t="s">
        <v>429</v>
      </c>
      <c r="B205" s="30" t="s">
        <v>298</v>
      </c>
      <c r="C205" s="28">
        <f>SUM(D205:F205)</f>
        <v>41700</v>
      </c>
      <c r="D205" s="28"/>
      <c r="E205" s="28"/>
      <c r="F205" s="28">
        <v>41700</v>
      </c>
      <c r="G205" s="28">
        <f>SUM(H205:J205)</f>
        <v>38095</v>
      </c>
      <c r="H205" s="28"/>
      <c r="I205" s="28"/>
      <c r="J205" s="28">
        <v>38095</v>
      </c>
      <c r="K205" s="28">
        <f>SUM(L205:N205)</f>
        <v>-3605</v>
      </c>
      <c r="L205" s="28">
        <f t="shared" si="112"/>
        <v>0</v>
      </c>
      <c r="M205" s="28">
        <f t="shared" si="112"/>
        <v>0</v>
      </c>
      <c r="N205" s="28">
        <f t="shared" si="112"/>
        <v>-3605</v>
      </c>
      <c r="O205" s="29">
        <f t="shared" si="1"/>
        <v>91.35491606714629</v>
      </c>
      <c r="R205" s="56"/>
    </row>
    <row r="206" spans="1:18" s="19" customFormat="1" ht="33.75" customHeight="1" outlineLevel="5">
      <c r="A206" s="26" t="s">
        <v>430</v>
      </c>
      <c r="B206" s="30" t="s">
        <v>299</v>
      </c>
      <c r="C206" s="28">
        <f>SUM(D206:F206)</f>
        <v>453073</v>
      </c>
      <c r="D206" s="28"/>
      <c r="E206" s="28"/>
      <c r="F206" s="28">
        <v>453073</v>
      </c>
      <c r="G206" s="28">
        <f>SUM(H206:J206)</f>
        <v>425285.84</v>
      </c>
      <c r="H206" s="28"/>
      <c r="I206" s="28"/>
      <c r="J206" s="28">
        <v>425285.84</v>
      </c>
      <c r="K206" s="28">
        <f>SUM(L206:N206)</f>
        <v>-27787.159999999974</v>
      </c>
      <c r="L206" s="28">
        <f t="shared" si="112"/>
        <v>0</v>
      </c>
      <c r="M206" s="28">
        <f t="shared" si="112"/>
        <v>0</v>
      </c>
      <c r="N206" s="28">
        <f t="shared" si="112"/>
        <v>-27787.159999999974</v>
      </c>
      <c r="O206" s="29">
        <f t="shared" si="1"/>
        <v>93.86695742187243</v>
      </c>
      <c r="R206" s="56"/>
    </row>
    <row r="207" spans="1:18" s="19" customFormat="1" ht="33.75" customHeight="1" outlineLevel="5">
      <c r="A207" s="1" t="s">
        <v>300</v>
      </c>
      <c r="B207" s="2" t="s">
        <v>301</v>
      </c>
      <c r="C207" s="24">
        <f>SUM(C208+C211)</f>
        <v>0</v>
      </c>
      <c r="D207" s="24">
        <f aca="true" t="shared" si="113" ref="D207:N207">SUM(D208+D211)</f>
        <v>0</v>
      </c>
      <c r="E207" s="24">
        <f t="shared" si="113"/>
        <v>0</v>
      </c>
      <c r="F207" s="24">
        <f t="shared" si="113"/>
        <v>0</v>
      </c>
      <c r="G207" s="24">
        <f t="shared" si="113"/>
        <v>5311444.12</v>
      </c>
      <c r="H207" s="24">
        <f t="shared" si="113"/>
        <v>3869885.29</v>
      </c>
      <c r="I207" s="24">
        <f t="shared" si="113"/>
        <v>1411071.71</v>
      </c>
      <c r="J207" s="24">
        <f t="shared" si="113"/>
        <v>30487.12</v>
      </c>
      <c r="K207" s="24">
        <f t="shared" si="113"/>
        <v>5311444.12</v>
      </c>
      <c r="L207" s="24">
        <f t="shared" si="113"/>
        <v>3869885.29</v>
      </c>
      <c r="M207" s="24">
        <f t="shared" si="113"/>
        <v>1411071.71</v>
      </c>
      <c r="N207" s="24">
        <f t="shared" si="113"/>
        <v>30487.12</v>
      </c>
      <c r="O207" s="29" t="e">
        <f t="shared" si="1"/>
        <v>#DIV/0!</v>
      </c>
      <c r="R207" s="56"/>
    </row>
    <row r="208" spans="1:18" s="19" customFormat="1" ht="33.75" customHeight="1" outlineLevel="5">
      <c r="A208" s="1" t="s">
        <v>302</v>
      </c>
      <c r="B208" s="2" t="s">
        <v>303</v>
      </c>
      <c r="C208" s="24">
        <f>SUM(C209)</f>
        <v>0</v>
      </c>
      <c r="D208" s="24">
        <f aca="true" t="shared" si="114" ref="D208:N208">SUM(D209)</f>
        <v>0</v>
      </c>
      <c r="E208" s="24">
        <f t="shared" si="114"/>
        <v>0</v>
      </c>
      <c r="F208" s="24">
        <f t="shared" si="114"/>
        <v>0</v>
      </c>
      <c r="G208" s="24">
        <f t="shared" si="114"/>
        <v>5280957</v>
      </c>
      <c r="H208" s="24">
        <f t="shared" si="114"/>
        <v>3869885.29</v>
      </c>
      <c r="I208" s="24">
        <f t="shared" si="114"/>
        <v>1411071.71</v>
      </c>
      <c r="J208" s="24">
        <f t="shared" si="114"/>
        <v>0</v>
      </c>
      <c r="K208" s="24">
        <f t="shared" si="114"/>
        <v>5280957</v>
      </c>
      <c r="L208" s="24">
        <f t="shared" si="114"/>
        <v>3869885.29</v>
      </c>
      <c r="M208" s="24">
        <f t="shared" si="114"/>
        <v>1411071.71</v>
      </c>
      <c r="N208" s="24">
        <f t="shared" si="114"/>
        <v>0</v>
      </c>
      <c r="O208" s="29" t="e">
        <f t="shared" si="1"/>
        <v>#DIV/0!</v>
      </c>
      <c r="R208" s="56"/>
    </row>
    <row r="209" spans="1:18" s="19" customFormat="1" ht="33.75" customHeight="1" outlineLevel="5">
      <c r="A209" s="15" t="s">
        <v>304</v>
      </c>
      <c r="B209" s="14" t="s">
        <v>305</v>
      </c>
      <c r="C209" s="28">
        <f>SUM(C210)</f>
        <v>0</v>
      </c>
      <c r="D209" s="28">
        <f aca="true" t="shared" si="115" ref="D209:N209">SUM(D210)</f>
        <v>0</v>
      </c>
      <c r="E209" s="28">
        <f t="shared" si="115"/>
        <v>0</v>
      </c>
      <c r="F209" s="28">
        <f t="shared" si="115"/>
        <v>0</v>
      </c>
      <c r="G209" s="28">
        <f t="shared" si="115"/>
        <v>5280957</v>
      </c>
      <c r="H209" s="28">
        <f t="shared" si="115"/>
        <v>3869885.29</v>
      </c>
      <c r="I209" s="28">
        <f t="shared" si="115"/>
        <v>1411071.71</v>
      </c>
      <c r="J209" s="28">
        <f t="shared" si="115"/>
        <v>0</v>
      </c>
      <c r="K209" s="28">
        <f t="shared" si="115"/>
        <v>5280957</v>
      </c>
      <c r="L209" s="28">
        <f t="shared" si="115"/>
        <v>3869885.29</v>
      </c>
      <c r="M209" s="28">
        <f t="shared" si="115"/>
        <v>1411071.71</v>
      </c>
      <c r="N209" s="28">
        <f t="shared" si="115"/>
        <v>0</v>
      </c>
      <c r="O209" s="29" t="e">
        <f t="shared" si="1"/>
        <v>#DIV/0!</v>
      </c>
      <c r="R209" s="56"/>
    </row>
    <row r="210" spans="1:18" s="19" customFormat="1" ht="33.75" customHeight="1" outlineLevel="5">
      <c r="A210" s="12" t="s">
        <v>306</v>
      </c>
      <c r="B210" s="13" t="s">
        <v>307</v>
      </c>
      <c r="C210" s="28">
        <f>SUM(D210:F210)</f>
        <v>0</v>
      </c>
      <c r="D210" s="28"/>
      <c r="E210" s="28"/>
      <c r="F210" s="28"/>
      <c r="G210" s="28">
        <f>SUM(H210:J210)</f>
        <v>5280957</v>
      </c>
      <c r="H210" s="28">
        <v>3869885.29</v>
      </c>
      <c r="I210" s="28">
        <v>1411071.71</v>
      </c>
      <c r="J210" s="28"/>
      <c r="K210" s="28">
        <f>SUM(L210:N210)</f>
        <v>5280957</v>
      </c>
      <c r="L210" s="28">
        <f>SUM(H210-D210)</f>
        <v>3869885.29</v>
      </c>
      <c r="M210" s="28">
        <f>SUM(I210-E210)</f>
        <v>1411071.71</v>
      </c>
      <c r="N210" s="28">
        <f>SUM(J210-F210)</f>
        <v>0</v>
      </c>
      <c r="O210" s="29" t="e">
        <f t="shared" si="1"/>
        <v>#DIV/0!</v>
      </c>
      <c r="R210" s="56"/>
    </row>
    <row r="211" spans="1:18" s="19" customFormat="1" ht="33.75" customHeight="1" outlineLevel="5">
      <c r="A211" s="9" t="s">
        <v>308</v>
      </c>
      <c r="B211" s="10" t="s">
        <v>309</v>
      </c>
      <c r="C211" s="24">
        <f>SUM(C212)</f>
        <v>0</v>
      </c>
      <c r="D211" s="24">
        <f aca="true" t="shared" si="116" ref="D211:N211">SUM(D212)</f>
        <v>0</v>
      </c>
      <c r="E211" s="24">
        <f t="shared" si="116"/>
        <v>0</v>
      </c>
      <c r="F211" s="24">
        <f t="shared" si="116"/>
        <v>0</v>
      </c>
      <c r="G211" s="24">
        <f t="shared" si="116"/>
        <v>30487.12</v>
      </c>
      <c r="H211" s="24">
        <f t="shared" si="116"/>
        <v>0</v>
      </c>
      <c r="I211" s="24">
        <f t="shared" si="116"/>
        <v>0</v>
      </c>
      <c r="J211" s="24">
        <f t="shared" si="116"/>
        <v>30487.12</v>
      </c>
      <c r="K211" s="24">
        <f t="shared" si="116"/>
        <v>30487.12</v>
      </c>
      <c r="L211" s="24">
        <f t="shared" si="116"/>
        <v>0</v>
      </c>
      <c r="M211" s="24">
        <f t="shared" si="116"/>
        <v>0</v>
      </c>
      <c r="N211" s="24">
        <f t="shared" si="116"/>
        <v>30487.12</v>
      </c>
      <c r="O211" s="29" t="e">
        <f t="shared" si="1"/>
        <v>#DIV/0!</v>
      </c>
      <c r="R211" s="56"/>
    </row>
    <row r="212" spans="1:18" s="19" customFormat="1" ht="33.75" customHeight="1" outlineLevel="5">
      <c r="A212" s="8" t="s">
        <v>310</v>
      </c>
      <c r="B212" s="11" t="s">
        <v>311</v>
      </c>
      <c r="C212" s="28">
        <f>SUM(C213)</f>
        <v>0</v>
      </c>
      <c r="D212" s="28">
        <f aca="true" t="shared" si="117" ref="D212:N212">SUM(D213)</f>
        <v>0</v>
      </c>
      <c r="E212" s="28">
        <f t="shared" si="117"/>
        <v>0</v>
      </c>
      <c r="F212" s="28">
        <f t="shared" si="117"/>
        <v>0</v>
      </c>
      <c r="G212" s="28">
        <f t="shared" si="117"/>
        <v>30487.12</v>
      </c>
      <c r="H212" s="28">
        <f t="shared" si="117"/>
        <v>0</v>
      </c>
      <c r="I212" s="28">
        <f t="shared" si="117"/>
        <v>0</v>
      </c>
      <c r="J212" s="28">
        <f t="shared" si="117"/>
        <v>30487.12</v>
      </c>
      <c r="K212" s="28">
        <f t="shared" si="117"/>
        <v>30487.12</v>
      </c>
      <c r="L212" s="28">
        <f t="shared" si="117"/>
        <v>0</v>
      </c>
      <c r="M212" s="28">
        <f t="shared" si="117"/>
        <v>0</v>
      </c>
      <c r="N212" s="28">
        <f t="shared" si="117"/>
        <v>30487.12</v>
      </c>
      <c r="O212" s="29" t="e">
        <f t="shared" si="1"/>
        <v>#DIV/0!</v>
      </c>
      <c r="R212" s="56"/>
    </row>
    <row r="213" spans="1:18" s="19" customFormat="1" ht="33.75" customHeight="1" outlineLevel="5">
      <c r="A213" s="8" t="s">
        <v>312</v>
      </c>
      <c r="B213" s="11" t="s">
        <v>313</v>
      </c>
      <c r="C213" s="28">
        <f>SUM(D213:F213)</f>
        <v>0</v>
      </c>
      <c r="D213" s="28"/>
      <c r="E213" s="28"/>
      <c r="F213" s="28"/>
      <c r="G213" s="28">
        <f>SUM(H213:J213)</f>
        <v>30487.12</v>
      </c>
      <c r="H213" s="28"/>
      <c r="I213" s="28"/>
      <c r="J213" s="28">
        <v>30487.12</v>
      </c>
      <c r="K213" s="28">
        <f>SUM(L213:N213)</f>
        <v>30487.12</v>
      </c>
      <c r="L213" s="28">
        <f>SUM(H213-D213)</f>
        <v>0</v>
      </c>
      <c r="M213" s="28">
        <f>SUM(I213-E213)</f>
        <v>0</v>
      </c>
      <c r="N213" s="28">
        <f>SUM(J213-F213)</f>
        <v>30487.12</v>
      </c>
      <c r="O213" s="29" t="e">
        <f t="shared" si="1"/>
        <v>#DIV/0!</v>
      </c>
      <c r="R213" s="56"/>
    </row>
    <row r="214" spans="1:18" s="19" customFormat="1" ht="22.5" customHeight="1" outlineLevel="5">
      <c r="A214" s="66" t="s">
        <v>314</v>
      </c>
      <c r="B214" s="66"/>
      <c r="C214" s="34">
        <f>SUM(C8+C64+C83+C88+C101+C107+C124+C130+C145+C149+C179+C196+C201+C207+C191)</f>
        <v>440942140.2099999</v>
      </c>
      <c r="D214" s="34">
        <f aca="true" t="shared" si="118" ref="D214:N214">SUM(D8+D64+D83+D88+D101+D107+D124+D130+D145+D149+D179+D196+D201+D207+D191)</f>
        <v>252763159.18</v>
      </c>
      <c r="E214" s="34">
        <f t="shared" si="118"/>
        <v>92459787.33</v>
      </c>
      <c r="F214" s="34">
        <f t="shared" si="118"/>
        <v>95719193.7</v>
      </c>
      <c r="G214" s="34">
        <f>SUM(G8+G64+G83+G88+G101+G107+G124+G130+G145+G149+G179+G196+G201+G207+G191)</f>
        <v>420488330.54999995</v>
      </c>
      <c r="H214" s="34">
        <f t="shared" si="118"/>
        <v>212443473.26999998</v>
      </c>
      <c r="I214" s="34">
        <f t="shared" si="118"/>
        <v>101632664.33</v>
      </c>
      <c r="J214" s="34">
        <f t="shared" si="118"/>
        <v>106412192.95</v>
      </c>
      <c r="K214" s="34">
        <f>SUM(K8+K64+K83+K88+K101+K107+K124+K130+K145+K149+K179+K196+K201+K207+K191)</f>
        <v>-20453809.66000002</v>
      </c>
      <c r="L214" s="34">
        <f t="shared" si="118"/>
        <v>-40319685.91000001</v>
      </c>
      <c r="M214" s="34">
        <f t="shared" si="118"/>
        <v>9172877</v>
      </c>
      <c r="N214" s="34">
        <f t="shared" si="118"/>
        <v>10692999.249999996</v>
      </c>
      <c r="O214" s="25">
        <f t="shared" si="1"/>
        <v>95.36133932441595</v>
      </c>
      <c r="R214" s="56"/>
    </row>
    <row r="215" spans="1:18" s="19" customFormat="1" ht="18.75" customHeight="1" outlineLevel="5">
      <c r="A215" s="35" t="s">
        <v>315</v>
      </c>
      <c r="B215" s="36"/>
      <c r="C215" s="37">
        <f aca="true" t="shared" si="119" ref="C215:N215">SUM(C214/C241)*100</f>
        <v>99.12170361931116</v>
      </c>
      <c r="D215" s="37">
        <f t="shared" si="119"/>
        <v>99.9915311285658</v>
      </c>
      <c r="E215" s="37">
        <f t="shared" si="119"/>
        <v>98.86641936518363</v>
      </c>
      <c r="F215" s="37">
        <f t="shared" si="119"/>
        <v>97.1327108403399</v>
      </c>
      <c r="G215" s="37">
        <f t="shared" si="119"/>
        <v>98.71995527100592</v>
      </c>
      <c r="H215" s="37">
        <f t="shared" si="119"/>
        <v>99.99780957353198</v>
      </c>
      <c r="I215" s="37">
        <f t="shared" si="119"/>
        <v>98.37172804361465</v>
      </c>
      <c r="J215" s="37">
        <f t="shared" si="119"/>
        <v>96.58248943810104</v>
      </c>
      <c r="K215" s="37">
        <f t="shared" si="119"/>
        <v>108.17156667251777</v>
      </c>
      <c r="L215" s="37">
        <f t="shared" si="119"/>
        <v>99.9584631667098</v>
      </c>
      <c r="M215" s="37">
        <f t="shared" si="119"/>
        <v>93.6485546953188</v>
      </c>
      <c r="N215" s="37">
        <f t="shared" si="119"/>
        <v>91.92139326846429</v>
      </c>
      <c r="O215" s="25">
        <f t="shared" si="1"/>
        <v>99.59469184483733</v>
      </c>
      <c r="R215" s="56"/>
    </row>
    <row r="216" spans="1:18" s="19" customFormat="1" ht="63.75" customHeight="1" outlineLevel="1">
      <c r="A216" s="22" t="s">
        <v>316</v>
      </c>
      <c r="B216" s="23" t="s">
        <v>317</v>
      </c>
      <c r="C216" s="24">
        <f aca="true" t="shared" si="120" ref="C216:N216">SUM(C217)</f>
        <v>3883665.7300000004</v>
      </c>
      <c r="D216" s="24">
        <f t="shared" si="120"/>
        <v>0</v>
      </c>
      <c r="E216" s="24">
        <f t="shared" si="120"/>
        <v>1058123.6</v>
      </c>
      <c r="F216" s="24">
        <f t="shared" si="120"/>
        <v>2825542.1300000004</v>
      </c>
      <c r="G216" s="24">
        <f t="shared" si="120"/>
        <v>5084663.230000001</v>
      </c>
      <c r="H216" s="24">
        <f t="shared" si="120"/>
        <v>1733.52</v>
      </c>
      <c r="I216" s="24">
        <f t="shared" si="120"/>
        <v>1321247.74</v>
      </c>
      <c r="J216" s="24">
        <f t="shared" si="120"/>
        <v>3761681.9699999997</v>
      </c>
      <c r="K216" s="24">
        <f t="shared" si="120"/>
        <v>1200997.5</v>
      </c>
      <c r="L216" s="24">
        <f t="shared" si="120"/>
        <v>1733.52</v>
      </c>
      <c r="M216" s="24">
        <f t="shared" si="120"/>
        <v>263124.14</v>
      </c>
      <c r="N216" s="24">
        <f t="shared" si="120"/>
        <v>936139.8400000001</v>
      </c>
      <c r="O216" s="25">
        <f t="shared" si="1"/>
        <v>130.9243272592361</v>
      </c>
      <c r="R216" s="56"/>
    </row>
    <row r="217" spans="1:18" s="19" customFormat="1" ht="15" customHeight="1" outlineLevel="2">
      <c r="A217" s="22" t="s">
        <v>318</v>
      </c>
      <c r="B217" s="23" t="s">
        <v>319</v>
      </c>
      <c r="C217" s="24">
        <f aca="true" t="shared" si="121" ref="C217:N217">SUM(C218:C232)</f>
        <v>3883665.7300000004</v>
      </c>
      <c r="D217" s="24">
        <f t="shared" si="121"/>
        <v>0</v>
      </c>
      <c r="E217" s="24">
        <f t="shared" si="121"/>
        <v>1058123.6</v>
      </c>
      <c r="F217" s="24">
        <f t="shared" si="121"/>
        <v>2825542.1300000004</v>
      </c>
      <c r="G217" s="24">
        <f t="shared" si="121"/>
        <v>5084663.230000001</v>
      </c>
      <c r="H217" s="24">
        <f t="shared" si="121"/>
        <v>1733.52</v>
      </c>
      <c r="I217" s="24">
        <f t="shared" si="121"/>
        <v>1321247.74</v>
      </c>
      <c r="J217" s="24">
        <f t="shared" si="121"/>
        <v>3761681.9699999997</v>
      </c>
      <c r="K217" s="24">
        <f t="shared" si="121"/>
        <v>1200997.5</v>
      </c>
      <c r="L217" s="24">
        <f t="shared" si="121"/>
        <v>1733.52</v>
      </c>
      <c r="M217" s="24">
        <f t="shared" si="121"/>
        <v>263124.14</v>
      </c>
      <c r="N217" s="24">
        <f t="shared" si="121"/>
        <v>936139.8400000001</v>
      </c>
      <c r="O217" s="25">
        <f t="shared" si="1"/>
        <v>130.9243272592361</v>
      </c>
      <c r="R217" s="56"/>
    </row>
    <row r="218" spans="1:18" s="19" customFormat="1" ht="33" customHeight="1" outlineLevel="2">
      <c r="A218" s="3" t="s">
        <v>320</v>
      </c>
      <c r="B218" s="4" t="s">
        <v>321</v>
      </c>
      <c r="C218" s="28">
        <f aca="true" t="shared" si="122" ref="C218:C232">SUM(D218:F218)</f>
        <v>0</v>
      </c>
      <c r="D218" s="28"/>
      <c r="E218" s="28"/>
      <c r="F218" s="28"/>
      <c r="G218" s="28">
        <f aca="true" t="shared" si="123" ref="G218:G232">SUM(H218:J218)</f>
        <v>184000</v>
      </c>
      <c r="H218" s="28"/>
      <c r="I218" s="28"/>
      <c r="J218" s="28">
        <v>184000</v>
      </c>
      <c r="K218" s="28">
        <f>SUM(L218:N218)</f>
        <v>184000</v>
      </c>
      <c r="L218" s="28">
        <f aca="true" t="shared" si="124" ref="L218:L232">SUM(H218-D218)</f>
        <v>0</v>
      </c>
      <c r="M218" s="28">
        <f aca="true" t="shared" si="125" ref="M218:M232">SUM(I218-E218)</f>
        <v>0</v>
      </c>
      <c r="N218" s="28">
        <f aca="true" t="shared" si="126" ref="N218:N232">SUM(J218-F218)</f>
        <v>184000</v>
      </c>
      <c r="O218" s="29" t="e">
        <f t="shared" si="1"/>
        <v>#DIV/0!</v>
      </c>
      <c r="R218" s="56"/>
    </row>
    <row r="219" spans="1:18" s="19" customFormat="1" ht="300.75" customHeight="1" outlineLevel="2">
      <c r="A219" s="26" t="s">
        <v>431</v>
      </c>
      <c r="B219" s="30" t="s">
        <v>322</v>
      </c>
      <c r="C219" s="28">
        <f t="shared" si="122"/>
        <v>177000</v>
      </c>
      <c r="D219" s="28"/>
      <c r="E219" s="28"/>
      <c r="F219" s="28">
        <v>177000</v>
      </c>
      <c r="G219" s="28">
        <f t="shared" si="123"/>
        <v>98667.45</v>
      </c>
      <c r="H219" s="28"/>
      <c r="I219" s="28"/>
      <c r="J219" s="28">
        <v>98667.45</v>
      </c>
      <c r="K219" s="28">
        <f>SUM(L219:N219)</f>
        <v>-78332.55</v>
      </c>
      <c r="L219" s="28">
        <f t="shared" si="124"/>
        <v>0</v>
      </c>
      <c r="M219" s="28">
        <f t="shared" si="125"/>
        <v>0</v>
      </c>
      <c r="N219" s="28">
        <f t="shared" si="126"/>
        <v>-78332.55</v>
      </c>
      <c r="O219" s="29">
        <f t="shared" si="1"/>
        <v>55.74432203389831</v>
      </c>
      <c r="R219" s="56"/>
    </row>
    <row r="220" spans="1:18" s="19" customFormat="1" ht="32.25" customHeight="1" outlineLevel="5">
      <c r="A220" s="3" t="s">
        <v>323</v>
      </c>
      <c r="B220" s="4">
        <v>4190002076</v>
      </c>
      <c r="C220" s="28">
        <f t="shared" si="122"/>
        <v>693869.11</v>
      </c>
      <c r="D220" s="28"/>
      <c r="E220" s="28"/>
      <c r="F220" s="28">
        <v>693869.11</v>
      </c>
      <c r="G220" s="28">
        <f t="shared" si="123"/>
        <v>676571</v>
      </c>
      <c r="H220" s="28"/>
      <c r="I220" s="28"/>
      <c r="J220" s="28">
        <v>676571</v>
      </c>
      <c r="K220" s="28">
        <f aca="true" t="shared" si="127" ref="K220:K228">SUM(L220:N220)</f>
        <v>-17298.109999999986</v>
      </c>
      <c r="L220" s="28">
        <f t="shared" si="124"/>
        <v>0</v>
      </c>
      <c r="M220" s="28">
        <f t="shared" si="125"/>
        <v>0</v>
      </c>
      <c r="N220" s="28">
        <f t="shared" si="126"/>
        <v>-17298.109999999986</v>
      </c>
      <c r="O220" s="29">
        <f t="shared" si="1"/>
        <v>97.50700676097254</v>
      </c>
      <c r="R220" s="56"/>
    </row>
    <row r="221" spans="1:18" s="19" customFormat="1" ht="57" customHeight="1" outlineLevel="5">
      <c r="A221" s="54" t="s">
        <v>463</v>
      </c>
      <c r="B221" s="46" t="s">
        <v>464</v>
      </c>
      <c r="C221" s="28">
        <f t="shared" si="122"/>
        <v>7500</v>
      </c>
      <c r="D221" s="28"/>
      <c r="E221" s="28"/>
      <c r="F221" s="28">
        <v>7500</v>
      </c>
      <c r="G221" s="28">
        <f t="shared" si="123"/>
        <v>0</v>
      </c>
      <c r="H221" s="28"/>
      <c r="I221" s="28"/>
      <c r="J221" s="28"/>
      <c r="K221" s="28">
        <f t="shared" si="127"/>
        <v>-7500</v>
      </c>
      <c r="L221" s="28">
        <f t="shared" si="124"/>
        <v>0</v>
      </c>
      <c r="M221" s="28">
        <f t="shared" si="125"/>
        <v>0</v>
      </c>
      <c r="N221" s="28">
        <f t="shared" si="126"/>
        <v>-7500</v>
      </c>
      <c r="O221" s="29">
        <f t="shared" si="1"/>
        <v>0</v>
      </c>
      <c r="R221" s="56"/>
    </row>
    <row r="222" spans="1:18" s="19" customFormat="1" ht="69" customHeight="1" outlineLevel="5">
      <c r="A222" s="50" t="s">
        <v>465</v>
      </c>
      <c r="B222" s="55" t="s">
        <v>466</v>
      </c>
      <c r="C222" s="28">
        <f t="shared" si="122"/>
        <v>45000</v>
      </c>
      <c r="D222" s="28"/>
      <c r="E222" s="28"/>
      <c r="F222" s="28">
        <v>45000</v>
      </c>
      <c r="G222" s="28">
        <f t="shared" si="123"/>
        <v>0</v>
      </c>
      <c r="H222" s="28"/>
      <c r="I222" s="28"/>
      <c r="J222" s="28"/>
      <c r="K222" s="28">
        <f t="shared" si="127"/>
        <v>-45000</v>
      </c>
      <c r="L222" s="28">
        <f t="shared" si="124"/>
        <v>0</v>
      </c>
      <c r="M222" s="28">
        <f t="shared" si="125"/>
        <v>0</v>
      </c>
      <c r="N222" s="28">
        <f t="shared" si="126"/>
        <v>-45000</v>
      </c>
      <c r="O222" s="29">
        <f t="shared" si="1"/>
        <v>0</v>
      </c>
      <c r="R222" s="56"/>
    </row>
    <row r="223" spans="1:18" s="19" customFormat="1" ht="49.5" customHeight="1" outlineLevel="5">
      <c r="A223" s="3" t="s">
        <v>324</v>
      </c>
      <c r="B223" s="4" t="s">
        <v>325</v>
      </c>
      <c r="C223" s="28">
        <f t="shared" si="122"/>
        <v>92168.7</v>
      </c>
      <c r="D223" s="28"/>
      <c r="E223" s="28"/>
      <c r="F223" s="28">
        <v>92168.7</v>
      </c>
      <c r="G223" s="28">
        <f t="shared" si="123"/>
        <v>91965.27</v>
      </c>
      <c r="H223" s="28"/>
      <c r="I223" s="28"/>
      <c r="J223" s="28">
        <v>91965.27</v>
      </c>
      <c r="K223" s="28">
        <f t="shared" si="127"/>
        <v>-203.42999999999302</v>
      </c>
      <c r="L223" s="28">
        <f t="shared" si="124"/>
        <v>0</v>
      </c>
      <c r="M223" s="28">
        <f t="shared" si="125"/>
        <v>0</v>
      </c>
      <c r="N223" s="28">
        <f t="shared" si="126"/>
        <v>-203.42999999999302</v>
      </c>
      <c r="O223" s="29">
        <f t="shared" si="1"/>
        <v>99.7792851586276</v>
      </c>
      <c r="R223" s="56"/>
    </row>
    <row r="224" spans="1:18" s="19" customFormat="1" ht="31.5" customHeight="1" outlineLevel="5">
      <c r="A224" s="3" t="s">
        <v>326</v>
      </c>
      <c r="B224" s="4" t="s">
        <v>327</v>
      </c>
      <c r="C224" s="28">
        <f t="shared" si="122"/>
        <v>444801.2</v>
      </c>
      <c r="D224" s="28"/>
      <c r="E224" s="28"/>
      <c r="F224" s="28">
        <v>444801.2</v>
      </c>
      <c r="G224" s="28">
        <f t="shared" si="123"/>
        <v>1391152.29</v>
      </c>
      <c r="H224" s="28"/>
      <c r="I224" s="28"/>
      <c r="J224" s="28">
        <v>1391152.29</v>
      </c>
      <c r="K224" s="28">
        <f t="shared" si="127"/>
        <v>946351.0900000001</v>
      </c>
      <c r="L224" s="28">
        <f t="shared" si="124"/>
        <v>0</v>
      </c>
      <c r="M224" s="28">
        <f t="shared" si="125"/>
        <v>0</v>
      </c>
      <c r="N224" s="28">
        <f t="shared" si="126"/>
        <v>946351.0900000001</v>
      </c>
      <c r="O224" s="29">
        <f t="shared" si="1"/>
        <v>312.7582142314364</v>
      </c>
      <c r="R224" s="56"/>
    </row>
    <row r="225" spans="1:18" s="19" customFormat="1" ht="65.25" customHeight="1" outlineLevel="5">
      <c r="A225" s="3" t="s">
        <v>328</v>
      </c>
      <c r="B225" s="4" t="s">
        <v>329</v>
      </c>
      <c r="C225" s="28">
        <f t="shared" si="122"/>
        <v>0</v>
      </c>
      <c r="D225" s="28"/>
      <c r="E225" s="28"/>
      <c r="F225" s="28"/>
      <c r="G225" s="28">
        <f t="shared" si="123"/>
        <v>250000</v>
      </c>
      <c r="H225" s="28"/>
      <c r="I225" s="28"/>
      <c r="J225" s="28">
        <v>250000</v>
      </c>
      <c r="K225" s="28">
        <f t="shared" si="127"/>
        <v>250000</v>
      </c>
      <c r="L225" s="28">
        <f t="shared" si="124"/>
        <v>0</v>
      </c>
      <c r="M225" s="28">
        <f t="shared" si="125"/>
        <v>0</v>
      </c>
      <c r="N225" s="28">
        <f t="shared" si="126"/>
        <v>250000</v>
      </c>
      <c r="O225" s="29" t="e">
        <f t="shared" si="1"/>
        <v>#DIV/0!</v>
      </c>
      <c r="R225" s="56"/>
    </row>
    <row r="226" spans="1:18" s="19" customFormat="1" ht="65.25" customHeight="1" outlineLevel="5">
      <c r="A226" s="26" t="s">
        <v>432</v>
      </c>
      <c r="B226" s="27" t="s">
        <v>330</v>
      </c>
      <c r="C226" s="28">
        <f t="shared" si="122"/>
        <v>1241565.4</v>
      </c>
      <c r="D226" s="28"/>
      <c r="E226" s="28"/>
      <c r="F226" s="28">
        <v>1241565.4</v>
      </c>
      <c r="G226" s="28">
        <f t="shared" si="123"/>
        <v>976028.14</v>
      </c>
      <c r="H226" s="28"/>
      <c r="I226" s="28"/>
      <c r="J226" s="28">
        <v>976028.14</v>
      </c>
      <c r="K226" s="28">
        <f t="shared" si="127"/>
        <v>-265537.2599999999</v>
      </c>
      <c r="L226" s="28">
        <f t="shared" si="124"/>
        <v>0</v>
      </c>
      <c r="M226" s="28">
        <f t="shared" si="125"/>
        <v>0</v>
      </c>
      <c r="N226" s="28">
        <f t="shared" si="126"/>
        <v>-265537.2599999999</v>
      </c>
      <c r="O226" s="29">
        <f t="shared" si="1"/>
        <v>78.61270457440261</v>
      </c>
      <c r="R226" s="56"/>
    </row>
    <row r="227" spans="1:18" s="19" customFormat="1" ht="65.25" customHeight="1" outlineLevel="5">
      <c r="A227" s="26" t="s">
        <v>433</v>
      </c>
      <c r="B227" s="30" t="s">
        <v>331</v>
      </c>
      <c r="C227" s="28">
        <f t="shared" si="122"/>
        <v>104593.12</v>
      </c>
      <c r="D227" s="28"/>
      <c r="E227" s="28"/>
      <c r="F227" s="28">
        <v>104593.12</v>
      </c>
      <c r="G227" s="28">
        <f t="shared" si="123"/>
        <v>80000</v>
      </c>
      <c r="H227" s="28"/>
      <c r="I227" s="28"/>
      <c r="J227" s="28">
        <v>80000</v>
      </c>
      <c r="K227" s="28">
        <f t="shared" si="127"/>
        <v>-24593.119999999995</v>
      </c>
      <c r="L227" s="28">
        <f t="shared" si="124"/>
        <v>0</v>
      </c>
      <c r="M227" s="28">
        <f t="shared" si="125"/>
        <v>0</v>
      </c>
      <c r="N227" s="28">
        <f t="shared" si="126"/>
        <v>-24593.119999999995</v>
      </c>
      <c r="O227" s="29">
        <f t="shared" si="1"/>
        <v>76.48686644016355</v>
      </c>
      <c r="R227" s="56"/>
    </row>
    <row r="228" spans="1:18" s="19" customFormat="1" ht="94.5" customHeight="1" outlineLevel="5">
      <c r="A228" s="26" t="s">
        <v>434</v>
      </c>
      <c r="B228" s="30" t="s">
        <v>332</v>
      </c>
      <c r="C228" s="28">
        <f t="shared" si="122"/>
        <v>1049327</v>
      </c>
      <c r="D228" s="28"/>
      <c r="E228" s="28">
        <v>1049327</v>
      </c>
      <c r="F228" s="28"/>
      <c r="G228" s="28">
        <f t="shared" si="123"/>
        <v>1019426</v>
      </c>
      <c r="H228" s="28"/>
      <c r="I228" s="28">
        <v>1019426</v>
      </c>
      <c r="J228" s="28"/>
      <c r="K228" s="28">
        <f t="shared" si="127"/>
        <v>-29901</v>
      </c>
      <c r="L228" s="28">
        <f t="shared" si="124"/>
        <v>0</v>
      </c>
      <c r="M228" s="28">
        <f t="shared" si="125"/>
        <v>-29901</v>
      </c>
      <c r="N228" s="28">
        <f t="shared" si="126"/>
        <v>0</v>
      </c>
      <c r="O228" s="29">
        <f t="shared" si="1"/>
        <v>97.15045929438583</v>
      </c>
      <c r="R228" s="56"/>
    </row>
    <row r="229" spans="1:18" s="19" customFormat="1" ht="51" customHeight="1" outlineLevel="5">
      <c r="A229" s="3" t="s">
        <v>333</v>
      </c>
      <c r="B229" s="4" t="s">
        <v>334</v>
      </c>
      <c r="C229" s="28">
        <f t="shared" si="122"/>
        <v>6579.6</v>
      </c>
      <c r="D229" s="28"/>
      <c r="E229" s="28">
        <v>6579.6</v>
      </c>
      <c r="F229" s="28"/>
      <c r="G229" s="28">
        <f t="shared" si="123"/>
        <v>6497.4</v>
      </c>
      <c r="H229" s="5"/>
      <c r="I229" s="5">
        <v>6497.4</v>
      </c>
      <c r="J229" s="6"/>
      <c r="K229" s="28">
        <f>SUM(L229:N229)</f>
        <v>-82.20000000000073</v>
      </c>
      <c r="L229" s="28">
        <f t="shared" si="124"/>
        <v>0</v>
      </c>
      <c r="M229" s="28">
        <f t="shared" si="125"/>
        <v>-82.20000000000073</v>
      </c>
      <c r="N229" s="28">
        <f t="shared" si="126"/>
        <v>0</v>
      </c>
      <c r="O229" s="29">
        <f t="shared" si="1"/>
        <v>98.75068393215392</v>
      </c>
      <c r="R229" s="56"/>
    </row>
    <row r="230" spans="1:18" s="19" customFormat="1" ht="37.5" customHeight="1" outlineLevel="5">
      <c r="A230" s="3" t="s">
        <v>335</v>
      </c>
      <c r="B230" s="4" t="s">
        <v>336</v>
      </c>
      <c r="C230" s="28">
        <f t="shared" si="122"/>
        <v>2327</v>
      </c>
      <c r="D230" s="28"/>
      <c r="E230" s="28">
        <v>2217</v>
      </c>
      <c r="F230" s="28">
        <v>110</v>
      </c>
      <c r="G230" s="28">
        <f t="shared" si="123"/>
        <v>1882.83</v>
      </c>
      <c r="H230" s="5">
        <v>1733.52</v>
      </c>
      <c r="I230" s="5">
        <v>130.48</v>
      </c>
      <c r="J230" s="6">
        <v>18.83</v>
      </c>
      <c r="K230" s="28">
        <f>SUM(L230:N230)</f>
        <v>-444.17</v>
      </c>
      <c r="L230" s="28">
        <f t="shared" si="124"/>
        <v>1733.52</v>
      </c>
      <c r="M230" s="28">
        <f t="shared" si="125"/>
        <v>-2086.52</v>
      </c>
      <c r="N230" s="28">
        <f t="shared" si="126"/>
        <v>-91.17</v>
      </c>
      <c r="O230" s="29">
        <f t="shared" si="1"/>
        <v>80.91233347657928</v>
      </c>
      <c r="R230" s="56"/>
    </row>
    <row r="231" spans="1:18" s="19" customFormat="1" ht="62.25" customHeight="1" outlineLevel="5">
      <c r="A231" s="26" t="s">
        <v>435</v>
      </c>
      <c r="B231" s="30" t="s">
        <v>337</v>
      </c>
      <c r="C231" s="28">
        <f t="shared" si="122"/>
        <v>18934.6</v>
      </c>
      <c r="D231" s="28"/>
      <c r="E231" s="28"/>
      <c r="F231" s="28">
        <v>18934.6</v>
      </c>
      <c r="G231" s="28">
        <f t="shared" si="123"/>
        <v>10297.23</v>
      </c>
      <c r="H231" s="28"/>
      <c r="I231" s="28"/>
      <c r="J231" s="28">
        <v>10297.23</v>
      </c>
      <c r="K231" s="28">
        <f>SUM(L231:N231)</f>
        <v>-8637.369999999999</v>
      </c>
      <c r="L231" s="28">
        <f t="shared" si="124"/>
        <v>0</v>
      </c>
      <c r="M231" s="28">
        <f t="shared" si="125"/>
        <v>0</v>
      </c>
      <c r="N231" s="28">
        <f t="shared" si="126"/>
        <v>-8637.369999999999</v>
      </c>
      <c r="O231" s="29">
        <f t="shared" si="1"/>
        <v>54.38313986036145</v>
      </c>
      <c r="R231" s="56"/>
    </row>
    <row r="232" spans="1:18" s="19" customFormat="1" ht="55.5" customHeight="1" outlineLevel="5">
      <c r="A232" s="48" t="s">
        <v>444</v>
      </c>
      <c r="B232" s="46" t="s">
        <v>445</v>
      </c>
      <c r="C232" s="28">
        <f t="shared" si="122"/>
        <v>0</v>
      </c>
      <c r="D232" s="28"/>
      <c r="E232" s="28"/>
      <c r="F232" s="28"/>
      <c r="G232" s="28">
        <f t="shared" si="123"/>
        <v>298175.62</v>
      </c>
      <c r="H232" s="28"/>
      <c r="I232" s="28">
        <v>295193.86</v>
      </c>
      <c r="J232" s="28">
        <v>2981.76</v>
      </c>
      <c r="K232" s="28">
        <f>SUM(L232:N232)</f>
        <v>298175.62</v>
      </c>
      <c r="L232" s="28">
        <f t="shared" si="124"/>
        <v>0</v>
      </c>
      <c r="M232" s="28">
        <f t="shared" si="125"/>
        <v>295193.86</v>
      </c>
      <c r="N232" s="28">
        <f t="shared" si="126"/>
        <v>2981.76</v>
      </c>
      <c r="O232" s="29" t="e">
        <f t="shared" si="1"/>
        <v>#DIV/0!</v>
      </c>
      <c r="R232" s="56"/>
    </row>
    <row r="233" spans="1:18" s="19" customFormat="1" ht="35.25" customHeight="1" outlineLevel="5">
      <c r="A233" s="22" t="s">
        <v>338</v>
      </c>
      <c r="B233" s="33" t="s">
        <v>339</v>
      </c>
      <c r="C233" s="24">
        <f aca="true" t="shared" si="128" ref="C233:N234">SUM(C234)</f>
        <v>21408</v>
      </c>
      <c r="D233" s="24">
        <f t="shared" si="128"/>
        <v>21408</v>
      </c>
      <c r="E233" s="24">
        <f t="shared" si="128"/>
        <v>0</v>
      </c>
      <c r="F233" s="24">
        <f t="shared" si="128"/>
        <v>0</v>
      </c>
      <c r="G233" s="24">
        <f t="shared" si="128"/>
        <v>2920</v>
      </c>
      <c r="H233" s="24">
        <f t="shared" si="128"/>
        <v>2920</v>
      </c>
      <c r="I233" s="24">
        <f t="shared" si="128"/>
        <v>0</v>
      </c>
      <c r="J233" s="24">
        <f t="shared" si="128"/>
        <v>0</v>
      </c>
      <c r="K233" s="24">
        <f t="shared" si="128"/>
        <v>-18488</v>
      </c>
      <c r="L233" s="24">
        <f t="shared" si="128"/>
        <v>-18488</v>
      </c>
      <c r="M233" s="24">
        <f t="shared" si="128"/>
        <v>0</v>
      </c>
      <c r="N233" s="24">
        <f t="shared" si="128"/>
        <v>0</v>
      </c>
      <c r="O233" s="25">
        <f t="shared" si="1"/>
        <v>13.639760837070252</v>
      </c>
      <c r="R233" s="56"/>
    </row>
    <row r="234" spans="1:18" s="19" customFormat="1" ht="21" customHeight="1" outlineLevel="5">
      <c r="A234" s="22" t="s">
        <v>318</v>
      </c>
      <c r="B234" s="33" t="s">
        <v>340</v>
      </c>
      <c r="C234" s="24">
        <f t="shared" si="128"/>
        <v>21408</v>
      </c>
      <c r="D234" s="24">
        <f t="shared" si="128"/>
        <v>21408</v>
      </c>
      <c r="E234" s="24">
        <f t="shared" si="128"/>
        <v>0</v>
      </c>
      <c r="F234" s="24">
        <f t="shared" si="128"/>
        <v>0</v>
      </c>
      <c r="G234" s="24">
        <f t="shared" si="128"/>
        <v>2920</v>
      </c>
      <c r="H234" s="24">
        <f t="shared" si="128"/>
        <v>2920</v>
      </c>
      <c r="I234" s="24">
        <f t="shared" si="128"/>
        <v>0</v>
      </c>
      <c r="J234" s="24">
        <f t="shared" si="128"/>
        <v>0</v>
      </c>
      <c r="K234" s="24">
        <f t="shared" si="128"/>
        <v>-18488</v>
      </c>
      <c r="L234" s="24">
        <f t="shared" si="128"/>
        <v>-18488</v>
      </c>
      <c r="M234" s="24">
        <f t="shared" si="128"/>
        <v>0</v>
      </c>
      <c r="N234" s="24">
        <f t="shared" si="128"/>
        <v>0</v>
      </c>
      <c r="O234" s="25">
        <f t="shared" si="1"/>
        <v>13.639760837070252</v>
      </c>
      <c r="R234" s="56"/>
    </row>
    <row r="235" spans="1:18" s="19" customFormat="1" ht="80.25" customHeight="1" outlineLevel="5">
      <c r="A235" s="26" t="s">
        <v>436</v>
      </c>
      <c r="B235" s="30" t="s">
        <v>341</v>
      </c>
      <c r="C235" s="28">
        <f>SUM(D235:F235)</f>
        <v>21408</v>
      </c>
      <c r="D235" s="28">
        <v>21408</v>
      </c>
      <c r="E235" s="28"/>
      <c r="F235" s="28"/>
      <c r="G235" s="28">
        <f>SUM(H235:J235)</f>
        <v>2920</v>
      </c>
      <c r="H235" s="28">
        <v>2920</v>
      </c>
      <c r="I235" s="28"/>
      <c r="J235" s="28"/>
      <c r="K235" s="28">
        <f>SUM(L235:N235)</f>
        <v>-18488</v>
      </c>
      <c r="L235" s="28">
        <f>SUM(H235-D235)</f>
        <v>-18488</v>
      </c>
      <c r="M235" s="28">
        <f>SUM(I235-E235)</f>
        <v>0</v>
      </c>
      <c r="N235" s="28">
        <f>SUM(J235-F235)</f>
        <v>0</v>
      </c>
      <c r="O235" s="29">
        <f t="shared" si="1"/>
        <v>13.639760837070252</v>
      </c>
      <c r="R235" s="56"/>
    </row>
    <row r="236" spans="1:18" s="19" customFormat="1" ht="33" customHeight="1" outlineLevel="5">
      <c r="A236" s="16" t="s">
        <v>342</v>
      </c>
      <c r="B236" s="17" t="s">
        <v>343</v>
      </c>
      <c r="C236" s="24">
        <f aca="true" t="shared" si="129" ref="C236:N236">SUM(C237)</f>
        <v>2021</v>
      </c>
      <c r="D236" s="24">
        <f t="shared" si="129"/>
        <v>0</v>
      </c>
      <c r="E236" s="24">
        <f t="shared" si="129"/>
        <v>2000</v>
      </c>
      <c r="F236" s="24">
        <f t="shared" si="129"/>
        <v>21</v>
      </c>
      <c r="G236" s="24">
        <f t="shared" si="129"/>
        <v>364646.46</v>
      </c>
      <c r="H236" s="24">
        <f t="shared" si="129"/>
        <v>0</v>
      </c>
      <c r="I236" s="24">
        <f t="shared" si="129"/>
        <v>361000</v>
      </c>
      <c r="J236" s="24">
        <f t="shared" si="129"/>
        <v>3646.46</v>
      </c>
      <c r="K236" s="24">
        <f t="shared" si="129"/>
        <v>362625.46</v>
      </c>
      <c r="L236" s="24">
        <f t="shared" si="129"/>
        <v>0</v>
      </c>
      <c r="M236" s="24">
        <f t="shared" si="129"/>
        <v>359000</v>
      </c>
      <c r="N236" s="24">
        <f t="shared" si="129"/>
        <v>3625.46</v>
      </c>
      <c r="O236" s="25">
        <f t="shared" si="1"/>
        <v>18042.872835230086</v>
      </c>
      <c r="R236" s="56"/>
    </row>
    <row r="237" spans="1:18" s="19" customFormat="1" ht="19.5" customHeight="1" outlineLevel="5">
      <c r="A237" s="16" t="s">
        <v>344</v>
      </c>
      <c r="B237" s="17" t="s">
        <v>345</v>
      </c>
      <c r="C237" s="24">
        <f aca="true" t="shared" si="130" ref="C237:N237">SUM(C238:C239)</f>
        <v>2021</v>
      </c>
      <c r="D237" s="24">
        <f t="shared" si="130"/>
        <v>0</v>
      </c>
      <c r="E237" s="24">
        <f t="shared" si="130"/>
        <v>2000</v>
      </c>
      <c r="F237" s="24">
        <f t="shared" si="130"/>
        <v>21</v>
      </c>
      <c r="G237" s="24">
        <f t="shared" si="130"/>
        <v>364646.46</v>
      </c>
      <c r="H237" s="24">
        <f t="shared" si="130"/>
        <v>0</v>
      </c>
      <c r="I237" s="24">
        <f t="shared" si="130"/>
        <v>361000</v>
      </c>
      <c r="J237" s="24">
        <f t="shared" si="130"/>
        <v>3646.46</v>
      </c>
      <c r="K237" s="24">
        <f t="shared" si="130"/>
        <v>362625.46</v>
      </c>
      <c r="L237" s="24">
        <f t="shared" si="130"/>
        <v>0</v>
      </c>
      <c r="M237" s="24">
        <f t="shared" si="130"/>
        <v>359000</v>
      </c>
      <c r="N237" s="24">
        <f t="shared" si="130"/>
        <v>3625.46</v>
      </c>
      <c r="O237" s="25">
        <f t="shared" si="1"/>
        <v>18042.872835230086</v>
      </c>
      <c r="R237" s="56"/>
    </row>
    <row r="238" spans="1:18" s="19" customFormat="1" ht="49.5" customHeight="1" outlineLevel="5">
      <c r="A238" s="26" t="s">
        <v>437</v>
      </c>
      <c r="B238" s="30" t="s">
        <v>438</v>
      </c>
      <c r="C238" s="28">
        <f>SUM(D238:F238)</f>
        <v>2000</v>
      </c>
      <c r="D238" s="28"/>
      <c r="E238" s="28">
        <v>2000</v>
      </c>
      <c r="F238" s="28"/>
      <c r="G238" s="28">
        <f>SUM(H238:J238)</f>
        <v>0</v>
      </c>
      <c r="H238" s="28"/>
      <c r="I238" s="28"/>
      <c r="J238" s="28"/>
      <c r="K238" s="28">
        <f>SUM(L238:N238)</f>
        <v>-2000</v>
      </c>
      <c r="L238" s="28">
        <f aca="true" t="shared" si="131" ref="L238:N239">SUM(H238-D238)</f>
        <v>0</v>
      </c>
      <c r="M238" s="28">
        <f t="shared" si="131"/>
        <v>-2000</v>
      </c>
      <c r="N238" s="28">
        <f t="shared" si="131"/>
        <v>0</v>
      </c>
      <c r="O238" s="29">
        <f t="shared" si="1"/>
        <v>0</v>
      </c>
      <c r="R238" s="56"/>
    </row>
    <row r="239" spans="1:18" s="19" customFormat="1" ht="46.5" customHeight="1" outlineLevel="5">
      <c r="A239" s="12" t="s">
        <v>346</v>
      </c>
      <c r="B239" s="18" t="s">
        <v>347</v>
      </c>
      <c r="C239" s="28">
        <f>SUM(D239:F239)</f>
        <v>21</v>
      </c>
      <c r="D239" s="28"/>
      <c r="E239" s="28"/>
      <c r="F239" s="28">
        <v>21</v>
      </c>
      <c r="G239" s="28">
        <f>SUM(H239:J239)</f>
        <v>364646.46</v>
      </c>
      <c r="H239" s="28"/>
      <c r="I239" s="28">
        <v>361000</v>
      </c>
      <c r="J239" s="28">
        <v>3646.46</v>
      </c>
      <c r="K239" s="28">
        <f>SUM(L239:N239)</f>
        <v>364625.46</v>
      </c>
      <c r="L239" s="28">
        <f t="shared" si="131"/>
        <v>0</v>
      </c>
      <c r="M239" s="28">
        <f t="shared" si="131"/>
        <v>361000</v>
      </c>
      <c r="N239" s="28">
        <f t="shared" si="131"/>
        <v>3625.46</v>
      </c>
      <c r="O239" s="29">
        <f t="shared" si="1"/>
        <v>1736411.7142857143</v>
      </c>
      <c r="R239" s="56"/>
    </row>
    <row r="240" spans="1:18" s="19" customFormat="1" ht="32.25" customHeight="1" outlineLevel="6">
      <c r="A240" s="38" t="s">
        <v>348</v>
      </c>
      <c r="B240" s="39"/>
      <c r="C240" s="24">
        <f aca="true" t="shared" si="132" ref="C240:N240">SUM(C216+C233+C236)</f>
        <v>3907094.7300000004</v>
      </c>
      <c r="D240" s="24">
        <f t="shared" si="132"/>
        <v>21408</v>
      </c>
      <c r="E240" s="24">
        <f t="shared" si="132"/>
        <v>1060123.6</v>
      </c>
      <c r="F240" s="24">
        <f t="shared" si="132"/>
        <v>2825563.1300000004</v>
      </c>
      <c r="G240" s="24">
        <f t="shared" si="132"/>
        <v>5452229.690000001</v>
      </c>
      <c r="H240" s="24">
        <f t="shared" si="132"/>
        <v>4653.52</v>
      </c>
      <c r="I240" s="24">
        <f t="shared" si="132"/>
        <v>1682247.74</v>
      </c>
      <c r="J240" s="24">
        <f t="shared" si="132"/>
        <v>3765328.4299999997</v>
      </c>
      <c r="K240" s="24">
        <f t="shared" si="132"/>
        <v>1545134.96</v>
      </c>
      <c r="L240" s="24">
        <f t="shared" si="132"/>
        <v>-16754.48</v>
      </c>
      <c r="M240" s="24">
        <f t="shared" si="132"/>
        <v>622124.14</v>
      </c>
      <c r="N240" s="24">
        <f t="shared" si="132"/>
        <v>939765.3</v>
      </c>
      <c r="O240" s="25">
        <f t="shared" si="1"/>
        <v>139.54690292344154</v>
      </c>
      <c r="R240" s="56"/>
    </row>
    <row r="241" spans="1:18" s="19" customFormat="1" ht="16.5" customHeight="1">
      <c r="A241" s="40" t="s">
        <v>349</v>
      </c>
      <c r="B241" s="36"/>
      <c r="C241" s="34">
        <f aca="true" t="shared" si="133" ref="C241:N241">SUM(C214+C240)</f>
        <v>444849234.93999994</v>
      </c>
      <c r="D241" s="34">
        <f t="shared" si="133"/>
        <v>252784567.18</v>
      </c>
      <c r="E241" s="34">
        <f t="shared" si="133"/>
        <v>93519910.92999999</v>
      </c>
      <c r="F241" s="34">
        <f t="shared" si="133"/>
        <v>98544756.83</v>
      </c>
      <c r="G241" s="34">
        <f t="shared" si="133"/>
        <v>425940560.23999995</v>
      </c>
      <c r="H241" s="34">
        <f t="shared" si="133"/>
        <v>212448126.79</v>
      </c>
      <c r="I241" s="34">
        <f t="shared" si="133"/>
        <v>103314912.07</v>
      </c>
      <c r="J241" s="34">
        <f t="shared" si="133"/>
        <v>110177521.38</v>
      </c>
      <c r="K241" s="34">
        <f t="shared" si="133"/>
        <v>-18908674.700000018</v>
      </c>
      <c r="L241" s="34">
        <f t="shared" si="133"/>
        <v>-40336440.39000001</v>
      </c>
      <c r="M241" s="34">
        <f t="shared" si="133"/>
        <v>9795001.14</v>
      </c>
      <c r="N241" s="34">
        <f t="shared" si="133"/>
        <v>11632764.549999997</v>
      </c>
      <c r="O241" s="25">
        <f t="shared" si="1"/>
        <v>95.74941953029314</v>
      </c>
      <c r="R241" s="56"/>
    </row>
    <row r="242" spans="1:14" s="19" customFormat="1" ht="12.7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</row>
    <row r="243" spans="1:15" s="20" customFormat="1" ht="15.7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</row>
  </sheetData>
  <sheetProtection selectLockedCells="1" selectUnlockedCells="1"/>
  <mergeCells count="17">
    <mergeCell ref="A214:B214"/>
    <mergeCell ref="D6:F6"/>
    <mergeCell ref="G6:G7"/>
    <mergeCell ref="H6:J6"/>
    <mergeCell ref="K6:K7"/>
    <mergeCell ref="L6:N6"/>
    <mergeCell ref="C6:C7"/>
    <mergeCell ref="O6:O7"/>
    <mergeCell ref="A1:O1"/>
    <mergeCell ref="A2:O2"/>
    <mergeCell ref="A3:B3"/>
    <mergeCell ref="A4:B4"/>
    <mergeCell ref="A5:A7"/>
    <mergeCell ref="B5:B7"/>
    <mergeCell ref="C5:F5"/>
    <mergeCell ref="G5:J5"/>
    <mergeCell ref="K5:O5"/>
  </mergeCells>
  <printOptions/>
  <pageMargins left="0.7874015748031497" right="0.1968503937007874" top="0.3937007874015748" bottom="0.1968503937007874" header="0.5118110236220472" footer="0.5118110236220472"/>
  <pageSetup fitToHeight="0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</dc:creator>
  <cp:keywords/>
  <dc:description/>
  <cp:lastModifiedBy>Сидорова</cp:lastModifiedBy>
  <cp:lastPrinted>2020-01-24T12:51:44Z</cp:lastPrinted>
  <dcterms:created xsi:type="dcterms:W3CDTF">2020-01-21T07:41:03Z</dcterms:created>
  <dcterms:modified xsi:type="dcterms:W3CDTF">2020-01-24T13:08:08Z</dcterms:modified>
  <cp:category/>
  <cp:version/>
  <cp:contentType/>
  <cp:contentStatus/>
</cp:coreProperties>
</file>