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0" sheetId="1" r:id="rId1"/>
  </sheets>
  <definedNames>
    <definedName name="_xlnm_Print_Titles" localSheetId="0">'2020'!#REF!</definedName>
    <definedName name="_xlnm.Print_Titles" localSheetId="0">'2020'!$5:$6</definedName>
  </definedNames>
  <calcPr fullCalcOnLoad="1"/>
</workbook>
</file>

<file path=xl/sharedStrings.xml><?xml version="1.0" encoding="utf-8"?>
<sst xmlns="http://schemas.openxmlformats.org/spreadsheetml/2006/main" count="484" uniqueCount="473">
  <si>
    <t>Наименование</t>
  </si>
  <si>
    <t>Целевая статья</t>
  </si>
  <si>
    <t>Утверждено, руб.</t>
  </si>
  <si>
    <t>в том числе</t>
  </si>
  <si>
    <t>Исполнено, руб.</t>
  </si>
  <si>
    <t>% исполнения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</si>
  <si>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</si>
  <si>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</si>
  <si>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</si>
  <si>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</si>
  <si>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</si>
  <si>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</si>
  <si>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</si>
  <si>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</si>
  <si>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</si>
  <si>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Обеспечение деятельности дошкольных образовательных организаций</t>
  </si>
  <si>
    <t>0110100201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</si>
  <si>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</si>
  <si>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</si>
  <si>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</si>
  <si>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</si>
  <si>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</si>
  <si>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</si>
  <si>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</si>
  <si>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</si>
  <si>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</si>
  <si>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</si>
  <si>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Обеспечение деятельности муниципальных общеобразовательных организаций</t>
  </si>
  <si>
    <t>0120100202</t>
  </si>
  <si>
    <t xml:space="preserve">            Организация питания обучающихся муниципальных общеобразовательных организаций</t>
  </si>
  <si>
    <t>0120102003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</si>
  <si>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</si>
  <si>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0120180090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</si>
  <si>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</si>
  <si>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</si>
  <si>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Федеральный проект "Современная школа"</t>
  </si>
  <si>
    <t>012Е100000</t>
  </si>
  <si>
    <t xml:space="preserve">            Федеральный проект "Успех каждого ребенка"</t>
  </si>
  <si>
    <t>012E200000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</si>
  <si>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</si>
  <si>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</si>
  <si>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</si>
  <si>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</si>
  <si>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</si>
  <si>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Обеспечение деятельности муниципальных организаций дополнительного образования детей</t>
  </si>
  <si>
    <t>0130100203</t>
  </si>
  <si>
    <t xml:space="preserve">    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</si>
  <si>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</si>
  <si>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</si>
  <si>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</si>
  <si>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</si>
  <si>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</si>
  <si>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</si>
  <si>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</si>
  <si>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</si>
  <si>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</si>
  <si>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</si>
  <si>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</si>
  <si>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Питание детей из многодетных семей в дошкольных образовательных учреждениях</t>
  </si>
  <si>
    <t>0140102008</t>
  </si>
  <si>
    <t xml:space="preserve">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</si>
  <si>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</si>
  <si>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 xml:space="preserve">            Организация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</si>
  <si>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</si>
  <si>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</si>
  <si>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</si>
  <si>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</si>
  <si>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</si>
  <si>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Реализация мероприятий по укреплению пожарной безопасности образовательных организаций</t>
  </si>
  <si>
    <t>0150102012</t>
  </si>
  <si>
    <t xml:space="preserve">            Реализация мероприятий по антитеррористической защищенности образовательных организаций</t>
  </si>
  <si>
    <t>0150102013</t>
  </si>
  <si>
    <t xml:space="preserve">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</si>
  <si>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</si>
  <si>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</si>
  <si>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</si>
  <si>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 xml:space="preserve">            Трудоустройство и занятость несовершеннолетних граждан</t>
  </si>
  <si>
    <t>0160202016</t>
  </si>
  <si>
    <t xml:space="preserve">      Подпрограмма "Талант"</t>
  </si>
  <si>
    <t>0180000000</t>
  </si>
  <si>
    <t xml:space="preserve">          Основное мероприятие "Выявление и поддержка одаренных детей"</t>
  </si>
  <si>
    <t>0180100000</t>
  </si>
  <si>
    <t xml:space="preserve">            Материальная поддержка одаренных детей</t>
  </si>
  <si>
    <t>0180107001</t>
  </si>
  <si>
    <t xml:space="preserve">            Присуждение премии "Золотой фонд земли Савинской"</t>
  </si>
  <si>
    <t>0180109001</t>
  </si>
  <si>
    <r>
      <rPr>
        <b/>
        <sz val="12"/>
        <color indexed="8"/>
        <rFont val="Times New Roman"/>
        <family val="1"/>
      </rPr>
      <t xml:space="preserve">      Подпрограмма "Обеспечение деятельности </t>
    </r>
    <r>
      <rPr>
        <sz val="12"/>
        <color indexed="8"/>
        <rFont val="Times New Roman"/>
        <family val="1"/>
      </rPr>
      <t>о</t>
    </r>
    <r>
      <rPr>
        <b/>
        <sz val="12"/>
        <color indexed="8"/>
        <rFont val="Times New Roman"/>
        <family val="1"/>
      </rPr>
      <t>тдела образования администрации Савинского муниципального района"</t>
    </r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</si>
  <si>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</si>
  <si>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</si>
  <si>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</si>
  <si>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</si>
  <si>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</si>
  <si>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</si>
  <si>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</si>
  <si>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</si>
  <si>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</si>
  <si>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</si>
  <si>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</si>
  <si>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Обеспечение перевозок школьников</t>
  </si>
  <si>
    <t>01Б0102026</t>
  </si>
  <si>
    <t xml:space="preserve">      Подпрограмма "Профессионал"</t>
  </si>
  <si>
    <t>01П0000000</t>
  </si>
  <si>
    <t xml:space="preserve">          Основное мероприятие "Развитие кадрового потенциала"</t>
  </si>
  <si>
    <t>01П0100000</t>
  </si>
  <si>
    <t xml:space="preserve">            Курсовая подготовка, семинары, конференции, консультации</t>
  </si>
  <si>
    <t>01П0102022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</si>
  <si>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</si>
  <si>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</si>
  <si>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"Обеспечение жильем молодых семей"</t>
  </si>
  <si>
    <t>0210000000</t>
  </si>
  <si>
    <t xml:space="preserve">          Основное мероприятие "Обеспечение жильем молодых семей"</t>
  </si>
  <si>
    <t>0210100000</t>
  </si>
  <si>
    <t xml:space="preserve">            Предоставление дополнительной социальной выплаты молодым семьям за счет средств бюджета Савинского муниципального района в размере пяти процентов расчетной (средней) стоимости жилья</t>
  </si>
  <si>
    <t>0210107010</t>
  </si>
  <si>
    <t xml:space="preserve">            Предоставление социальных выплат молодым семьям на приобретение (строительство) жилого помещения</t>
  </si>
  <si>
    <t>02101L4970</t>
  </si>
  <si>
    <t xml:space="preserve">      Подпрограмма "Муниципальная поддержка граждан в сфере ипотечного жилищного кредитования"</t>
  </si>
  <si>
    <t>0220000000</t>
  </si>
  <si>
    <t xml:space="preserve">          Основное мероприятие "Поддержка граждан в сфере ипотечного жилищного кредитования"</t>
  </si>
  <si>
    <t>0220100000</t>
  </si>
  <si>
    <t xml:space="preserve">            Предоставление дополнительных субсидий гражданам (участникам программы) в случае, если приобретено жилое помещение по договору участия в долевом строительстве или договору уступки прав требования по договору участия в долевом строительстве</t>
  </si>
  <si>
    <t>0220107009</t>
  </si>
  <si>
    <t xml:space="preserve">    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за счет средств местного бюджета</t>
  </si>
  <si>
    <t>02201S3100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</si>
  <si>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</si>
  <si>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</si>
  <si>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</si>
  <si>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>0230100000</t>
  </si>
  <si>
    <t xml:space="preserve">     Подключение и обслуживание газораспределительных сетей</t>
  </si>
  <si>
    <t>0230102011</t>
  </si>
  <si>
    <t xml:space="preserve">            Строительство межпоселкового газопровода "Новинки-Вознесенье"</t>
  </si>
  <si>
    <t>0230104002</t>
  </si>
  <si>
    <t xml:space="preserve">            Строительство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</si>
  <si>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>0230104003</t>
  </si>
  <si>
    <t xml:space="preserve">      Подпрограмма "Развитие жилищно-коммунальной сферы"</t>
  </si>
  <si>
    <t>0240000000</t>
  </si>
  <si>
    <t xml:space="preserve">          Основное мероприятие "Ресурсоснабжение"</t>
  </si>
  <si>
    <t>0240200000</t>
  </si>
  <si>
    <t xml:space="preserve">            Организация теплоснабжения</t>
  </si>
  <si>
    <t>0240202005</t>
  </si>
  <si>
    <t xml:space="preserve">            Организация водоснабжения и водоотведения</t>
  </si>
  <si>
    <t>0240202006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</si>
  <si>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</si>
  <si>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</si>
  <si>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</si>
  <si>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</si>
  <si>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</si>
  <si>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</si>
  <si>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Осуществление полномочий в сфере профилактики правонарушений</t>
  </si>
  <si>
    <t>0310108814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</si>
  <si>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</si>
  <si>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</si>
  <si>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</si>
  <si>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</si>
  <si>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</si>
  <si>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</si>
  <si>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</si>
  <si>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</si>
  <si>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  Подпрограмма "Организация проведения мероприятий по содержанию сибиреязвенных скотомогильников"</t>
  </si>
  <si>
    <t>0420000000</t>
  </si>
  <si>
    <t xml:space="preserve">          Основное мероприятие "Организация проведения мероприятий по содержанию сибиреязвенных скотомогильников"</t>
  </si>
  <si>
    <t>0420100000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</si>
  <si>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</si>
  <si>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0420182400</t>
  </si>
  <si>
    <t xml:space="preserve">      Подпрограмма "Организация сбора и вывоза твердых коммунальных отходов"</t>
  </si>
  <si>
    <t>0430000000</t>
  </si>
  <si>
    <t xml:space="preserve">          Основное мероприятие "Организация обеспечения надлежащего санитарного состояния территории"</t>
  </si>
  <si>
    <t>0430100000</t>
  </si>
  <si>
    <t xml:space="preserve">            Организация деятельности по сбору и транспортированию твердых коммунальных отходов</t>
  </si>
  <si>
    <t>0430102034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</si>
  <si>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</si>
  <si>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</si>
  <si>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</si>
  <si>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</si>
  <si>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Осуществление полномочий по содержанию мест захоронения</t>
  </si>
  <si>
    <t>0440108818</t>
  </si>
  <si>
    <t xml:space="preserve">      Подпрограмма "Охрана и использование особо охраняемых природных территорий местного значения"</t>
  </si>
  <si>
    <t>0450000000</t>
  </si>
  <si>
    <t xml:space="preserve">          Основное мероприятие "Поддержка особо охраняемых природных территорий местного значения"</t>
  </si>
  <si>
    <t>0450100000</t>
  </si>
  <si>
    <t xml:space="preserve">            Оформление государственных актов на землепользование</t>
  </si>
  <si>
    <t>0450102089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</si>
  <si>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</si>
  <si>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</si>
  <si>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</si>
  <si>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</si>
  <si>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</si>
  <si>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</si>
  <si>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</si>
  <si>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</si>
  <si>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</si>
  <si>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</si>
  <si>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</si>
  <si>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</si>
  <si>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</si>
  <si>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</si>
  <si>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</si>
  <si>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</si>
  <si>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</si>
  <si>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</si>
  <si>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</si>
  <si>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</si>
  <si>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</si>
  <si>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</si>
  <si>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</si>
  <si>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</si>
  <si>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</si>
  <si>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Основное мероприятие "Пропаганда семейных ценностей среди молодежи"</t>
  </si>
  <si>
    <t>0620100000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</si>
  <si>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</si>
  <si>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</si>
  <si>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</si>
  <si>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</si>
  <si>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</si>
  <si>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</si>
  <si>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</si>
  <si>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</si>
  <si>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  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</si>
  <si>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</si>
  <si>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</si>
  <si>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>06301S3110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</si>
  <si>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</si>
  <si>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</si>
  <si>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</si>
  <si>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</si>
  <si>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</si>
  <si>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</si>
  <si>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</si>
  <si>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</si>
  <si>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</si>
  <si>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</si>
  <si>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</si>
  <si>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>0710182910</t>
  </si>
  <si>
    <t xml:space="preserve">      Подпрограмма "Развитие малого и среднего предпринимательства в Савинском муниципальном районе"</t>
  </si>
  <si>
    <t>0720000000</t>
  </si>
  <si>
    <t xml:space="preserve">          Основное мероприятие "Поддержка начинающих субъектов малого и среднего предпринимательства"</t>
  </si>
  <si>
    <t>0720200000</t>
  </si>
  <si>
    <t xml:space="preserve">            Осуществление полномочий по созданию условий для развития малого и среднего предпринимательства</t>
  </si>
  <si>
    <t>0720208815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</si>
  <si>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</si>
  <si>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</si>
  <si>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</si>
  <si>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</si>
  <si>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</si>
  <si>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</si>
  <si>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Ремонт, капитальный ремонт дорог общего пользования местного значения</t>
  </si>
  <si>
    <t>0810102058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</si>
  <si>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</si>
  <si>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</si>
  <si>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</si>
  <si>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</si>
  <si>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</si>
  <si>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</si>
  <si>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</si>
  <si>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</si>
  <si>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</si>
  <si>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</si>
  <si>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</si>
  <si>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</si>
  <si>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  Подпрограмма "Формирование законопослушного поведения участников дорожного движения"</t>
  </si>
  <si>
    <t>0830000000</t>
  </si>
  <si>
    <t xml:space="preserve">          Основное мероприятие "Развитие системы предупреждения опасного поведения участник дорожного движения"</t>
  </si>
  <si>
    <t>0830100000</t>
  </si>
  <si>
    <t xml:space="preserve">            Обучение детей и подростков Правилам дорожного движения, формирование у детей навыков безопасного поведения на дорогах</t>
  </si>
  <si>
    <t>0830102092</t>
  </si>
  <si>
    <t xml:space="preserve">            Изготовление средств наглядной агитации (аншлаги, плакаты)</t>
  </si>
  <si>
    <t>0830102093</t>
  </si>
  <si>
    <t xml:space="preserve">    Муниципальная программа Савинского муниципального района "Развитие сельского хозяйства в Савинском муниципальном районе"</t>
  </si>
  <si>
    <t>0900000000</t>
  </si>
  <si>
    <t xml:space="preserve">      Подпрограмма "Устойчивое развитие сельских территорий Савинского муниципального района"</t>
  </si>
  <si>
    <t>0920000000</t>
  </si>
  <si>
    <t xml:space="preserve">          Основное мероприятие "Комплексное обустройство объектами социальной и инженерной инфраструктуры населенных пунктов, расположенных в сельской местности"</t>
  </si>
  <si>
    <t>0920100000</t>
  </si>
  <si>
    <t xml:space="preserve">            Комплексное обустройство объектами социальной и инженерной инфраструктуры населенных пунктов, расположенных в сельской местности</t>
  </si>
  <si>
    <t>09201L5672</t>
  </si>
  <si>
    <t xml:space="preserve">              Разработка проектно-сметной документации объектов социальной и инженерной инфраструктуры населенных пунктов, расположенных в сельской местности</t>
  </si>
  <si>
    <t>09201S3160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</si>
  <si>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</si>
  <si>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</si>
  <si>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финансирования непредвиденных расходов бюджета Савинского муниципального района"</t>
  </si>
  <si>
    <t>1020000000</t>
  </si>
  <si>
    <t xml:space="preserve">          Основное мероприятие "Управление резервными средствами муниципального района"</t>
  </si>
  <si>
    <t>1020100000</t>
  </si>
  <si>
    <t xml:space="preserve">            Резервный фонд администрации Савинского муниципального района</t>
  </si>
  <si>
    <t>1020109003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</si>
  <si>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</si>
  <si>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</si>
  <si>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</si>
  <si>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</si>
  <si>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</si>
  <si>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</si>
  <si>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</si>
  <si>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</si>
  <si>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</si>
  <si>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</si>
  <si>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Уплата членских взносов в Совет муниципальных образований Ивановской области</t>
  </si>
  <si>
    <t>1110109004</t>
  </si>
  <si>
    <t xml:space="preserve">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</si>
  <si>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</si>
  <si>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</si>
  <si>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</si>
  <si>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</si>
  <si>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</si>
  <si>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</si>
  <si>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</si>
  <si>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</si>
  <si>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</si>
  <si>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</si>
  <si>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</si>
  <si>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</si>
  <si>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</si>
  <si>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  Обслуживание сайта Савинского муниципального района</t>
  </si>
  <si>
    <t>1130102063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</si>
  <si>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</si>
  <si>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</si>
  <si>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</si>
  <si>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</si>
  <si>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</si>
  <si>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</si>
  <si>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</si>
  <si>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</si>
  <si>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</si>
  <si>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</si>
  <si>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</si>
  <si>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</si>
  <si>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</si>
  <si>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</si>
  <si>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</si>
  <si>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</si>
  <si>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</si>
  <si>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</si>
  <si>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</si>
  <si>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Приобретение ценных подарков</t>
  </si>
  <si>
    <t>1150102068</t>
  </si>
  <si>
    <t xml:space="preserve">            Выплата вознаграждений</t>
  </si>
  <si>
    <t>1150107007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</si>
  <si>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</si>
  <si>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</si>
  <si>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</si>
  <si>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</si>
  <si>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Обеспечение деятельности главы Савинского муниципального района</t>
  </si>
  <si>
    <t>1160100101</t>
  </si>
  <si>
    <t>1160200000</t>
  </si>
  <si>
    <t xml:space="preserve">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</si>
  <si>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</si>
  <si>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</si>
  <si>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</si>
  <si>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</si>
  <si>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</si>
  <si>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</si>
  <si>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</si>
  <si>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</si>
  <si>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</si>
  <si>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</si>
  <si>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</si>
  <si>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</si>
  <si>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</si>
  <si>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Обеспечение сохранности и содержания имущества казны Савинского муниципального района</t>
  </si>
  <si>
    <t>1210102074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</si>
  <si>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</si>
  <si>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</si>
  <si>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</si>
  <si>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</si>
  <si>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для исполнения полномочий Савинского муниципального района</t>
  </si>
  <si>
    <t>1220102072</t>
  </si>
  <si>
    <t xml:space="preserve">            Оценка рыночной стоимости земельных участков, размера платы за право заключения договоров аренды</t>
  </si>
  <si>
    <t>1220102073</t>
  </si>
  <si>
    <t xml:space="preserve">            Формирование земельных участков в границах поселения</t>
  </si>
  <si>
    <t>1220102075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</si>
  <si>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</si>
  <si>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</si>
  <si>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</si>
  <si>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</si>
  <si>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</si>
  <si>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</si>
  <si>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        Осуществление полномочий по созданию условий для развития туризма</t>
  </si>
  <si>
    <t>1510108817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</si>
  <si>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</si>
  <si>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</si>
  <si>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</si>
  <si>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</si>
  <si>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      Основное мероприятие "Совершенствование охраны труда"</t>
  </si>
  <si>
    <t>1610100000</t>
  </si>
  <si>
    <t xml:space="preserve">            Обучение по охране труда и повышение уровня квалификации специалистов</t>
  </si>
  <si>
    <t>1610102086</t>
  </si>
  <si>
    <t xml:space="preserve">            Проведение обязательных предварительных и периодических медицинских осмотров</t>
  </si>
  <si>
    <t>1610102087</t>
  </si>
  <si>
    <t xml:space="preserve">    Муниципальная программа Савинского муниципального района "Социальная поддержка граждан в Савинском муниципальном районе"</t>
  </si>
  <si>
    <t>1700000000</t>
  </si>
  <si>
    <t xml:space="preserve">      Подпрограмма "Социальная поддержка детей-сирот и детей, оставшихся без попечения родителей"</t>
  </si>
  <si>
    <t>1710000000</t>
  </si>
  <si>
    <t xml:space="preserve">          Основное мероприятие "Предоставление мер социальной поддержки детям-сиротам и детям, оставшимся без попечения родителей"</t>
  </si>
  <si>
    <t>1710100000</t>
  </si>
  <si>
    <t xml:space="preserve">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</si>
  <si>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17101R0820</t>
  </si>
  <si>
    <t xml:space="preserve">      Подпрограмма "Повышение качества жизни граждан пожилого возраста Савинского муниципального района"</t>
  </si>
  <si>
    <t>1720000000</t>
  </si>
  <si>
    <t xml:space="preserve">          Основное мероприятие "Создание условий для повышения качества жизни и активного долголетия граждан пожилого возраста"</t>
  </si>
  <si>
    <t>1720100000</t>
  </si>
  <si>
    <t xml:space="preserve">    Развитие социального партнерства в целях поддержки граждан пожилого возраста</t>
  </si>
  <si>
    <t>1720107011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</si>
  <si>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</si>
  <si>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</si>
  <si>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</si>
  <si>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</si>
  <si>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</si>
  <si>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</si>
  <si>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       Обеспечение деятельности библиотек</t>
  </si>
  <si>
    <t>4190000205</t>
  </si>
  <si>
    <t xml:space="preserve">            Подготовка и утверждение документов территориального планирования</t>
  </si>
  <si>
    <t>4190002002</t>
  </si>
  <si>
    <t xml:space="preserve">  Исполнение актов по искам к Савинскому муниципальному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муниципального района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</si>
  <si>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</si>
  <si>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 Проведение неотложных аварийно-восстановительных работ</t>
  </si>
  <si>
    <t xml:space="preserve">            Субсидии в целях возмещения затрат, связанных с оказанием услуг по содержанию нежилых помещений</t>
  </si>
  <si>
    <t>4190006007</t>
  </si>
  <si>
    <t>4190006008</t>
  </si>
  <si>
    <t xml:space="preserve">  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</si>
  <si>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</si>
  <si>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         Осуществление полномочий по организации библиотечного обслуживания населения</t>
  </si>
  <si>
    <t>4190008810</t>
  </si>
  <si>
    <t xml:space="preserve">      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</si>
  <si>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</si>
  <si>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 xml:space="preserve">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</si>
  <si>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4190080340</t>
  </si>
  <si>
    <t xml:space="preserve">            Осуществление отдельных государственных полномочий в сфере административных правонарушений</t>
  </si>
  <si>
    <t>4190080350</t>
  </si>
  <si>
    <t xml:space="preserve">            Комплектование книжных фондов библиотек муниципальных образований</t>
  </si>
  <si>
    <t>41900L5191</t>
  </si>
  <si>
    <t xml:space="preserve">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</si>
  <si>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</si>
  <si>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</si>
  <si>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</si>
  <si>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</si>
  <si>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        Составление (изменение) списков кандидатов в присяжные заседатели федеральных судов общей юрисдикции в Российской Федерации</t>
  </si>
  <si>
    <t>4290051200</t>
  </si>
  <si>
    <t xml:space="preserve">      Наказы избирателей депутатам Ивановской областной Думы</t>
  </si>
  <si>
    <t>4300000000</t>
  </si>
  <si>
    <t xml:space="preserve">        Иные непрограммные мероприятия</t>
  </si>
  <si>
    <t>4390000000</t>
  </si>
  <si>
    <t xml:space="preserve">              Укрепление материально-технической базы муниципальных образовательных организаций Ивановской области</t>
  </si>
  <si>
    <t>43900S1950</t>
  </si>
  <si>
    <t>ВСЕГО РАСХОДОВ ПО НЕПРОГРАММНЫМ НАПРАВЛЕНИЯМ ДЕЯТЕЛЬНОСТИ:</t>
  </si>
  <si>
    <t>ВСЕГО РАСХОДОВ:</t>
  </si>
  <si>
    <t>0180102021</t>
  </si>
  <si>
    <t xml:space="preserve">  Проведение муниципальных предметных олимпиад школьников, конкурсов, слетов, смотров</t>
  </si>
  <si>
    <t xml:space="preserve">        Проведение районных конкурсов профессионального мастерства</t>
  </si>
  <si>
    <t>01П0102023</t>
  </si>
  <si>
    <t xml:space="preserve">    Организация физкультурно-спортивной работы</t>
  </si>
  <si>
    <t>0510102035</t>
  </si>
  <si>
    <t>Специальная оценка условий труда</t>
  </si>
  <si>
    <t>1610102085</t>
  </si>
  <si>
    <t xml:space="preserve">       Подготовка проектов внесения изменений в документы территориального планирования, правила землепользования и застройки</t>
  </si>
  <si>
    <t>41900S3020</t>
  </si>
  <si>
    <t>012Е250970</t>
  </si>
  <si>
    <t>01201S0080</t>
  </si>
  <si>
    <t xml:space="preserve">        Организация питания обучающихся 1-4 классов муниципальных общеобразовательных организаций</t>
  </si>
  <si>
    <t xml:space="preserve">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</t>
  </si>
  <si>
    <t>012E151690</t>
  </si>
  <si>
    <t>0620108806</t>
  </si>
  <si>
    <t xml:space="preserve">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</si>
  <si>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08101S0510</t>
  </si>
  <si>
    <t xml:space="preserve">        Субсидии в целях финансового обеспечения (возмещения) затрат в связи с оказанием услуг</t>
  </si>
  <si>
    <t xml:space="preserve">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</si>
  <si>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41900L5192</t>
  </si>
  <si>
    <t>Объем расходов на реализацию мероприятий муниципальных программ Савинского муниципального района в 2020 году</t>
  </si>
  <si>
    <t>по состоянию на 01.07.2020 год</t>
  </si>
  <si>
    <t xml:space="preserve">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</si>
  <si>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0120153031</t>
  </si>
  <si>
    <t>0440102047</t>
  </si>
  <si>
    <t>Содержание мест захоронения</t>
  </si>
  <si>
    <t>1720180240</t>
  </si>
  <si>
    <t xml:space="preserve">         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№714 «Об обеспечении жильем ветеранов Великой Отечественной войны 1941-1945 годов» и Федеральным законом от 12.01.1995 №5-ФЗ «О ветеранах»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</si>
</sst>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47">
    <font>
      <sz val="11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20" borderId="0">
      <alignment/>
      <protection/>
    </xf>
    <xf numFmtId="0" fontId="4" fillId="0" borderId="1">
      <alignment horizontal="center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 horizontal="center"/>
      <protection/>
    </xf>
    <xf numFmtId="0" fontId="3" fillId="0" borderId="0">
      <alignment/>
      <protection/>
    </xf>
    <xf numFmtId="0" fontId="4" fillId="0" borderId="0">
      <alignment horizontal="right"/>
      <protection/>
    </xf>
    <xf numFmtId="0" fontId="4" fillId="0" borderId="0">
      <alignment wrapText="1"/>
      <protection/>
    </xf>
    <xf numFmtId="0" fontId="6" fillId="0" borderId="2">
      <alignment horizontal="right"/>
      <protection/>
    </xf>
    <xf numFmtId="0" fontId="4" fillId="0" borderId="1">
      <alignment horizontal="center" vertical="center" wrapText="1"/>
      <protection/>
    </xf>
    <xf numFmtId="4" fontId="6" fillId="21" borderId="2">
      <alignment horizontal="right" vertical="top" shrinkToFit="1"/>
      <protection/>
    </xf>
    <xf numFmtId="4" fontId="6" fillId="22" borderId="2">
      <alignment horizontal="right" vertical="top" shrinkToFi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4" fontId="6" fillId="21" borderId="2">
      <alignment horizontal="right" vertical="top" shrinkToFit="1"/>
      <protection/>
    </xf>
    <xf numFmtId="0" fontId="4" fillId="0" borderId="0">
      <alignment horizontal="left" wrapText="1"/>
      <protection/>
    </xf>
    <xf numFmtId="0" fontId="6" fillId="0" borderId="1">
      <alignment vertical="top" wrapText="1"/>
      <protection/>
    </xf>
    <xf numFmtId="1" fontId="4" fillId="0" borderId="1">
      <alignment horizontal="left" vertical="top" wrapText="1" indent="3"/>
      <protection/>
    </xf>
    <xf numFmtId="0" fontId="6" fillId="0" borderId="1">
      <alignment vertical="top" wrapText="1"/>
      <protection/>
    </xf>
    <xf numFmtId="1" fontId="4" fillId="0" borderId="1">
      <alignment horizontal="center" vertical="top" shrinkToFit="1"/>
      <protection/>
    </xf>
    <xf numFmtId="49" fontId="4" fillId="0" borderId="1">
      <alignment horizontal="center" vertical="top" shrinkToFit="1"/>
      <protection/>
    </xf>
    <xf numFmtId="4" fontId="6" fillId="21" borderId="1">
      <alignment horizontal="right" vertical="top" shrinkToFit="1"/>
      <protection/>
    </xf>
    <xf numFmtId="4" fontId="6" fillId="21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6" fillId="22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9" fontId="4" fillId="0" borderId="1">
      <alignment horizontal="left" vertical="top" wrapText="1" indent="2"/>
      <protection/>
    </xf>
    <xf numFmtId="4" fontId="4" fillId="0" borderId="1">
      <alignment horizontal="right" vertical="top" shrinkToFit="1"/>
      <protection/>
    </xf>
    <xf numFmtId="0" fontId="4" fillId="20" borderId="3">
      <alignment shrinkToFit="1"/>
      <protection/>
    </xf>
    <xf numFmtId="0" fontId="4" fillId="20" borderId="2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30" borderId="5" applyNumberFormat="0" applyAlignment="0" applyProtection="0"/>
    <xf numFmtId="0" fontId="33" fillId="30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10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1" fillId="0" borderId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5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center" wrapText="1"/>
      <protection/>
    </xf>
    <xf numFmtId="0" fontId="8" fillId="0" borderId="0" xfId="42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9" fillId="0" borderId="0" xfId="44" applyFont="1" applyBorder="1" applyAlignment="1">
      <alignment horizontal="right"/>
      <protection/>
    </xf>
    <xf numFmtId="0" fontId="10" fillId="0" borderId="13" xfId="0" applyFont="1" applyBorder="1" applyAlignment="1">
      <alignment horizontal="center" vertical="center" wrapText="1"/>
    </xf>
    <xf numFmtId="0" fontId="10" fillId="36" borderId="1" xfId="55" applyNumberFormat="1" applyFont="1" applyFill="1" applyAlignment="1" applyProtection="1">
      <alignment horizontal="justify" vertical="top" wrapText="1"/>
      <protection/>
    </xf>
    <xf numFmtId="1" fontId="10" fillId="36" borderId="1" xfId="58" applyNumberFormat="1" applyFont="1" applyFill="1" applyProtection="1">
      <alignment horizontal="center" vertical="top" shrinkToFit="1"/>
      <protection/>
    </xf>
    <xf numFmtId="4" fontId="10" fillId="36" borderId="1" xfId="60" applyNumberFormat="1" applyFont="1" applyFill="1" applyBorder="1" applyAlignment="1" applyProtection="1">
      <alignment horizontal="right" vertical="top" shrinkToFit="1"/>
      <protection/>
    </xf>
    <xf numFmtId="164" fontId="11" fillId="0" borderId="1" xfId="0" applyNumberFormat="1" applyFont="1" applyBorder="1" applyAlignment="1" applyProtection="1">
      <alignment vertical="top"/>
      <protection locked="0"/>
    </xf>
    <xf numFmtId="0" fontId="9" fillId="36" borderId="1" xfId="55" applyNumberFormat="1" applyFont="1" applyFill="1" applyAlignment="1" applyProtection="1">
      <alignment horizontal="justify" vertical="top" wrapText="1"/>
      <protection/>
    </xf>
    <xf numFmtId="1" fontId="9" fillId="36" borderId="1" xfId="58" applyNumberFormat="1" applyFont="1" applyFill="1" applyProtection="1">
      <alignment horizontal="center" vertical="top" shrinkToFit="1"/>
      <protection/>
    </xf>
    <xf numFmtId="4" fontId="9" fillId="36" borderId="1" xfId="60" applyNumberFormat="1" applyFont="1" applyFill="1" applyBorder="1" applyAlignment="1" applyProtection="1">
      <alignment horizontal="right" vertical="top" shrinkToFit="1"/>
      <protection/>
    </xf>
    <xf numFmtId="4" fontId="9" fillId="0" borderId="1" xfId="40" applyNumberFormat="1" applyFont="1" applyBorder="1" applyAlignment="1" applyProtection="1">
      <alignment vertical="top" shrinkToFit="1"/>
      <protection/>
    </xf>
    <xf numFmtId="164" fontId="7" fillId="0" borderId="1" xfId="0" applyNumberFormat="1" applyFont="1" applyBorder="1" applyAlignment="1" applyProtection="1">
      <alignment vertical="top"/>
      <protection locked="0"/>
    </xf>
    <xf numFmtId="49" fontId="9" fillId="36" borderId="1" xfId="58" applyNumberFormat="1" applyFont="1" applyFill="1" applyProtection="1">
      <alignment horizontal="center" vertical="top" shrinkToFit="1"/>
      <protection/>
    </xf>
    <xf numFmtId="0" fontId="0" fillId="0" borderId="0" xfId="0" applyFont="1" applyAlignment="1" applyProtection="1">
      <alignment/>
      <protection locked="0"/>
    </xf>
    <xf numFmtId="0" fontId="9" fillId="0" borderId="1" xfId="56" applyNumberFormat="1" applyFont="1" applyBorder="1" applyAlignment="1" applyProtection="1">
      <alignment horizontal="justify" vertical="top" wrapText="1"/>
      <protection/>
    </xf>
    <xf numFmtId="0" fontId="10" fillId="0" borderId="1" xfId="56" applyNumberFormat="1" applyFont="1" applyBorder="1" applyAlignment="1" applyProtection="1">
      <alignment horizontal="justify" vertical="top" wrapText="1"/>
      <protection/>
    </xf>
    <xf numFmtId="49" fontId="10" fillId="0" borderId="1" xfId="58" applyNumberFormat="1" applyFont="1" applyBorder="1" applyProtection="1">
      <alignment horizontal="center" vertical="top" shrinkToFit="1"/>
      <protection/>
    </xf>
    <xf numFmtId="49" fontId="9" fillId="0" borderId="1" xfId="58" applyNumberFormat="1" applyFont="1" applyBorder="1" applyProtection="1">
      <alignment horizontal="center" vertical="top" shrinkToFit="1"/>
      <protection/>
    </xf>
    <xf numFmtId="4" fontId="9" fillId="36" borderId="14" xfId="60" applyNumberFormat="1" applyFont="1" applyFill="1" applyBorder="1" applyAlignment="1" applyProtection="1">
      <alignment horizontal="right" vertical="top" shrinkToFit="1"/>
      <protection/>
    </xf>
    <xf numFmtId="4" fontId="9" fillId="36" borderId="0" xfId="60" applyNumberFormat="1" applyFont="1" applyFill="1" applyBorder="1" applyAlignment="1" applyProtection="1">
      <alignment horizontal="right" vertical="top" shrinkToFit="1"/>
      <protection/>
    </xf>
    <xf numFmtId="0" fontId="9" fillId="0" borderId="1" xfId="55" applyNumberFormat="1" applyFont="1" applyBorder="1" applyAlignment="1" applyProtection="1">
      <alignment horizontal="justify" vertical="top" wrapText="1"/>
      <protection/>
    </xf>
    <xf numFmtId="1" fontId="9" fillId="0" borderId="1" xfId="58" applyNumberFormat="1" applyFont="1" applyBorder="1" applyProtection="1">
      <alignment horizontal="center" vertical="top" shrinkToFit="1"/>
      <protection/>
    </xf>
    <xf numFmtId="0" fontId="10" fillId="36" borderId="13" xfId="55" applyNumberFormat="1" applyFont="1" applyFill="1" applyBorder="1" applyAlignment="1" applyProtection="1">
      <alignment horizontal="justify" vertical="top" wrapText="1"/>
      <protection/>
    </xf>
    <xf numFmtId="1" fontId="10" fillId="36" borderId="13" xfId="58" applyNumberFormat="1" applyFont="1" applyFill="1" applyBorder="1" applyProtection="1">
      <alignment horizontal="center" vertical="top" shrinkToFit="1"/>
      <protection/>
    </xf>
    <xf numFmtId="4" fontId="10" fillId="36" borderId="13" xfId="60" applyNumberFormat="1" applyFont="1" applyFill="1" applyBorder="1" applyAlignment="1" applyProtection="1">
      <alignment horizontal="right" vertical="top" shrinkToFit="1"/>
      <protection/>
    </xf>
    <xf numFmtId="0" fontId="9" fillId="36" borderId="1" xfId="55" applyNumberFormat="1" applyFont="1" applyFill="1" applyBorder="1" applyAlignment="1" applyProtection="1">
      <alignment horizontal="justify" vertical="top" wrapText="1"/>
      <protection/>
    </xf>
    <xf numFmtId="1" fontId="9" fillId="36" borderId="1" xfId="58" applyNumberFormat="1" applyFont="1" applyFill="1" applyBorder="1" applyProtection="1">
      <alignment horizontal="center" vertical="top" shrinkToFit="1"/>
      <protection/>
    </xf>
    <xf numFmtId="0" fontId="12" fillId="0" borderId="1" xfId="58" applyNumberFormat="1" applyFont="1" applyBorder="1" applyAlignment="1" applyProtection="1">
      <alignment horizontal="left"/>
      <protection locked="0"/>
    </xf>
    <xf numFmtId="4" fontId="10" fillId="36" borderId="15" xfId="60" applyNumberFormat="1" applyFont="1" applyFill="1" applyBorder="1" applyAlignment="1" applyProtection="1">
      <alignment horizontal="right" vertical="top" shrinkToFit="1"/>
      <protection/>
    </xf>
    <xf numFmtId="0" fontId="12" fillId="0" borderId="1" xfId="58" applyNumberFormat="1" applyFont="1" applyBorder="1" applyAlignment="1">
      <alignment horizontal="left"/>
      <protection/>
    </xf>
    <xf numFmtId="0" fontId="9" fillId="36" borderId="0" xfId="55" applyNumberFormat="1" applyFont="1" applyFill="1" applyBorder="1" applyAlignment="1" applyProtection="1">
      <alignment horizontal="justify" vertical="top" wrapText="1"/>
      <protection/>
    </xf>
    <xf numFmtId="1" fontId="9" fillId="36" borderId="13" xfId="58" applyNumberFormat="1" applyFont="1" applyFill="1" applyBorder="1" applyProtection="1">
      <alignment horizontal="center" vertical="top" shrinkToFit="1"/>
      <protection/>
    </xf>
    <xf numFmtId="4" fontId="9" fillId="0" borderId="1" xfId="40" applyNumberFormat="1" applyFont="1" applyBorder="1" applyAlignment="1" applyProtection="1">
      <alignment shrinkToFit="1"/>
      <protection/>
    </xf>
    <xf numFmtId="1" fontId="9" fillId="36" borderId="1" xfId="58" applyNumberFormat="1" applyFont="1" applyFill="1" applyAlignment="1" applyProtection="1">
      <alignment horizontal="center" vertical="top" shrinkToFit="1"/>
      <protection/>
    </xf>
    <xf numFmtId="1" fontId="10" fillId="36" borderId="1" xfId="58" applyNumberFormat="1" applyFont="1" applyFill="1" applyAlignment="1" applyProtection="1">
      <alignment horizontal="center" vertical="top" shrinkToFit="1"/>
      <protection/>
    </xf>
    <xf numFmtId="0" fontId="9" fillId="36" borderId="13" xfId="55" applyNumberFormat="1" applyFont="1" applyFill="1" applyBorder="1" applyAlignment="1" applyProtection="1">
      <alignment horizontal="justify" vertical="top" wrapText="1"/>
      <protection/>
    </xf>
    <xf numFmtId="1" fontId="9" fillId="36" borderId="13" xfId="58" applyNumberFormat="1" applyFont="1" applyFill="1" applyBorder="1" applyAlignment="1" applyProtection="1">
      <alignment horizontal="center" vertical="top" shrinkToFit="1"/>
      <protection/>
    </xf>
    <xf numFmtId="4" fontId="9" fillId="36" borderId="13" xfId="60" applyNumberFormat="1" applyFont="1" applyFill="1" applyBorder="1" applyAlignment="1" applyProtection="1">
      <alignment horizontal="right" vertical="top" shrinkToFit="1"/>
      <protection/>
    </xf>
    <xf numFmtId="4" fontId="9" fillId="0" borderId="13" xfId="40" applyNumberFormat="1" applyFont="1" applyBorder="1" applyAlignment="1" applyProtection="1">
      <alignment vertical="top" shrinkToFit="1"/>
      <protection/>
    </xf>
    <xf numFmtId="0" fontId="10" fillId="36" borderId="1" xfId="55" applyNumberFormat="1" applyFont="1" applyFill="1" applyBorder="1" applyAlignment="1" applyProtection="1">
      <alignment horizontal="justify" vertical="top" wrapText="1"/>
      <protection/>
    </xf>
    <xf numFmtId="1" fontId="10" fillId="36" borderId="1" xfId="58" applyNumberFormat="1" applyFont="1" applyFill="1" applyBorder="1" applyAlignment="1" applyProtection="1">
      <alignment horizontal="center" vertical="top" shrinkToFit="1"/>
      <protection/>
    </xf>
    <xf numFmtId="1" fontId="9" fillId="36" borderId="1" xfId="58" applyNumberFormat="1" applyFont="1" applyFill="1" applyBorder="1" applyAlignment="1" applyProtection="1">
      <alignment horizontal="center" vertical="top" shrinkToFit="1"/>
      <protection/>
    </xf>
    <xf numFmtId="0" fontId="12" fillId="0" borderId="1" xfId="58" applyNumberFormat="1" applyFont="1" applyBorder="1" applyAlignment="1" applyProtection="1">
      <alignment horizontal="justify" wrapText="1"/>
      <protection locked="0"/>
    </xf>
    <xf numFmtId="0" fontId="0" fillId="0" borderId="1" xfId="0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 shrinkToFit="1"/>
      <protection locked="0"/>
    </xf>
    <xf numFmtId="164" fontId="11" fillId="0" borderId="1" xfId="0" applyNumberFormat="1" applyFont="1" applyBorder="1" applyAlignment="1" applyProtection="1">
      <alignment horizontal="right"/>
      <protection locked="0"/>
    </xf>
    <xf numFmtId="164" fontId="11" fillId="0" borderId="1" xfId="0" applyNumberFormat="1" applyFont="1" applyBorder="1" applyAlignment="1" applyProtection="1">
      <alignment/>
      <protection locked="0"/>
    </xf>
    <xf numFmtId="0" fontId="46" fillId="0" borderId="16" xfId="56" applyNumberFormat="1" applyFont="1" applyBorder="1" applyAlignment="1" applyProtection="1">
      <alignment horizontal="justify" vertical="top" wrapText="1"/>
      <protection/>
    </xf>
    <xf numFmtId="0" fontId="46" fillId="37" borderId="16" xfId="54" applyNumberFormat="1" applyFont="1" applyFill="1" applyBorder="1" applyAlignment="1" applyProtection="1">
      <alignment vertical="top" wrapText="1"/>
      <protection/>
    </xf>
    <xf numFmtId="49" fontId="46" fillId="0" borderId="16" xfId="58" applyNumberFormat="1" applyFont="1" applyBorder="1" applyProtection="1">
      <alignment horizontal="center" vertical="top" shrinkToFit="1"/>
      <protection/>
    </xf>
    <xf numFmtId="0" fontId="46" fillId="37" borderId="16" xfId="56" applyNumberFormat="1" applyFont="1" applyFill="1" applyBorder="1" applyAlignment="1" applyProtection="1">
      <alignment horizontal="justify" vertical="top" wrapText="1"/>
      <protection/>
    </xf>
    <xf numFmtId="0" fontId="46" fillId="0" borderId="0" xfId="0" applyFont="1" applyAlignment="1">
      <alignment horizontal="justify" wrapText="1"/>
    </xf>
    <xf numFmtId="1" fontId="9" fillId="38" borderId="1" xfId="58" applyNumberFormat="1" applyFont="1" applyFill="1" applyProtection="1">
      <alignment horizontal="center" vertical="top" shrinkToFit="1"/>
      <protection/>
    </xf>
    <xf numFmtId="4" fontId="9" fillId="38" borderId="1" xfId="60" applyNumberFormat="1" applyFont="1" applyFill="1" applyBorder="1" applyAlignment="1" applyProtection="1">
      <alignment horizontal="right" vertical="top" shrinkToFit="1"/>
      <protection/>
    </xf>
    <xf numFmtId="4" fontId="9" fillId="37" borderId="1" xfId="40" applyNumberFormat="1" applyFont="1" applyFill="1" applyBorder="1" applyAlignment="1" applyProtection="1">
      <alignment vertical="top" shrinkToFit="1"/>
      <protection/>
    </xf>
    <xf numFmtId="164" fontId="7" fillId="37" borderId="1" xfId="0" applyNumberFormat="1" applyFont="1" applyFill="1" applyBorder="1" applyAlignment="1" applyProtection="1">
      <alignment vertical="top"/>
      <protection locked="0"/>
    </xf>
    <xf numFmtId="0" fontId="9" fillId="38" borderId="1" xfId="55" applyNumberFormat="1" applyFont="1" applyFill="1" applyAlignment="1" applyProtection="1">
      <alignment horizontal="justify" vertical="top" wrapText="1"/>
      <protection/>
    </xf>
    <xf numFmtId="0" fontId="10" fillId="38" borderId="1" xfId="55" applyNumberFormat="1" applyFont="1" applyFill="1" applyAlignment="1" applyProtection="1">
      <alignment horizontal="justify" vertical="top" wrapText="1"/>
      <protection/>
    </xf>
    <xf numFmtId="1" fontId="10" fillId="38" borderId="1" xfId="58" applyNumberFormat="1" applyFont="1" applyFill="1" applyProtection="1">
      <alignment horizontal="center" vertical="top" shrinkToFit="1"/>
      <protection/>
    </xf>
    <xf numFmtId="4" fontId="10" fillId="38" borderId="1" xfId="60" applyNumberFormat="1" applyFont="1" applyFill="1" applyBorder="1" applyAlignment="1" applyProtection="1">
      <alignment horizontal="right" vertical="top" shrinkToFit="1"/>
      <protection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58" applyNumberFormat="1" applyFont="1" applyBorder="1" applyAlignment="1" applyProtection="1">
      <alignment horizontal="left"/>
      <protection locked="0"/>
    </xf>
    <xf numFmtId="0" fontId="8" fillId="0" borderId="0" xfId="42" applyNumberFormat="1" applyFont="1" applyBorder="1" applyAlignment="1" applyProtection="1">
      <alignment horizontal="center" wrapText="1"/>
      <protection locked="0"/>
    </xf>
    <xf numFmtId="0" fontId="8" fillId="0" borderId="0" xfId="42" applyNumberFormat="1" applyFont="1" applyBorder="1" applyAlignment="1" applyProtection="1">
      <alignment horizontal="center" wrapText="1"/>
      <protection/>
    </xf>
    <xf numFmtId="0" fontId="10" fillId="0" borderId="1" xfId="47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9" fillId="36" borderId="15" xfId="60" applyNumberFormat="1" applyFont="1" applyFill="1" applyBorder="1" applyAlignment="1" applyProtection="1">
      <alignment horizontal="right" vertical="top" shrinkToFit="1"/>
      <protection/>
    </xf>
    <xf numFmtId="4" fontId="9" fillId="0" borderId="15" xfId="40" applyNumberFormat="1" applyFont="1" applyBorder="1" applyAlignment="1" applyProtection="1">
      <alignment vertical="top" shrinkToFi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3"/>
  <sheetViews>
    <sheetView showGridLines="0" tabSelected="1" zoomScale="90" zoomScaleNormal="90" zoomScaleSheetLayoutView="100" zoomScalePageLayoutView="0" workbookViewId="0" topLeftCell="A229">
      <selection activeCell="A233" sqref="A233:B233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4.28125" style="1" customWidth="1"/>
    <col min="4" max="5" width="11.7109375" style="1" customWidth="1"/>
    <col min="6" max="6" width="11.57421875" style="1" customWidth="1"/>
    <col min="7" max="7" width="13.8515625" style="1" customWidth="1"/>
    <col min="8" max="8" width="11.00390625" style="1" customWidth="1"/>
    <col min="9" max="9" width="11.8515625" style="1" customWidth="1"/>
    <col min="10" max="10" width="11.28125" style="1" customWidth="1"/>
    <col min="11" max="11" width="9.140625" style="2" customWidth="1"/>
    <col min="12" max="16384" width="9.140625" style="1" customWidth="1"/>
  </cols>
  <sheetData>
    <row r="1" spans="1:10" ht="18.75" customHeight="1">
      <c r="A1" s="67" t="s">
        <v>465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8.75" customHeight="1">
      <c r="A2" s="68" t="s">
        <v>466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8.75">
      <c r="A3" s="3"/>
      <c r="B3" s="4"/>
      <c r="C3" s="4"/>
      <c r="D3" s="4"/>
      <c r="E3" s="4"/>
      <c r="F3" s="4"/>
      <c r="G3" s="5"/>
      <c r="H3" s="5"/>
      <c r="I3" s="5"/>
      <c r="J3" s="5"/>
    </row>
    <row r="4" spans="2:10" ht="15.75">
      <c r="B4" s="6"/>
      <c r="C4" s="6"/>
      <c r="D4" s="6"/>
      <c r="E4" s="6"/>
      <c r="F4" s="6"/>
      <c r="G4" s="6"/>
      <c r="H4" s="6"/>
      <c r="I4" s="6"/>
      <c r="J4" s="6"/>
    </row>
    <row r="5" spans="1:11" ht="15.75" customHeight="1">
      <c r="A5" s="69" t="s">
        <v>0</v>
      </c>
      <c r="B5" s="69" t="s">
        <v>1</v>
      </c>
      <c r="C5" s="70" t="s">
        <v>2</v>
      </c>
      <c r="D5" s="71" t="s">
        <v>3</v>
      </c>
      <c r="E5" s="71"/>
      <c r="F5" s="71"/>
      <c r="G5" s="71" t="s">
        <v>4</v>
      </c>
      <c r="H5" s="71" t="s">
        <v>3</v>
      </c>
      <c r="I5" s="71"/>
      <c r="J5" s="71"/>
      <c r="K5" s="65" t="s">
        <v>5</v>
      </c>
    </row>
    <row r="6" spans="1:11" ht="33.75" customHeight="1">
      <c r="A6" s="69"/>
      <c r="B6" s="69"/>
      <c r="C6" s="70"/>
      <c r="D6" s="7" t="s">
        <v>6</v>
      </c>
      <c r="E6" s="7" t="s">
        <v>7</v>
      </c>
      <c r="F6" s="7" t="s">
        <v>8</v>
      </c>
      <c r="G6" s="71"/>
      <c r="H6" s="7" t="s">
        <v>6</v>
      </c>
      <c r="I6" s="7" t="s">
        <v>7</v>
      </c>
      <c r="J6" s="7" t="s">
        <v>8</v>
      </c>
      <c r="K6" s="65"/>
    </row>
    <row r="7" spans="1:11" ht="63" outlineLevel="1">
      <c r="A7" s="8" t="s">
        <v>9</v>
      </c>
      <c r="B7" s="9" t="s">
        <v>10</v>
      </c>
      <c r="C7" s="10">
        <f aca="true" t="shared" si="0" ref="C7:J7">SUM(C8+C14+C26+C33+C38+C42+C45+C50+C54+C57)</f>
        <v>148467823.56</v>
      </c>
      <c r="D7" s="10">
        <f t="shared" si="0"/>
        <v>5960236.18</v>
      </c>
      <c r="E7" s="10">
        <f t="shared" si="0"/>
        <v>80080515.75</v>
      </c>
      <c r="F7" s="10">
        <f t="shared" si="0"/>
        <v>62427071.470000006</v>
      </c>
      <c r="G7" s="10">
        <f t="shared" si="0"/>
        <v>73983973.66000001</v>
      </c>
      <c r="H7" s="10">
        <f t="shared" si="0"/>
        <v>1317299.46</v>
      </c>
      <c r="I7" s="10">
        <f t="shared" si="0"/>
        <v>43065248.28</v>
      </c>
      <c r="J7" s="10">
        <f t="shared" si="0"/>
        <v>29601425.92</v>
      </c>
      <c r="K7" s="11">
        <f aca="true" t="shared" si="1" ref="K7:K217">SUM(G7/C7)*100</f>
        <v>49.83165502530655</v>
      </c>
    </row>
    <row r="8" spans="1:11" ht="15.75" outlineLevel="2">
      <c r="A8" s="8" t="s">
        <v>11</v>
      </c>
      <c r="B8" s="9" t="s">
        <v>12</v>
      </c>
      <c r="C8" s="10">
        <f aca="true" t="shared" si="2" ref="C8:J8">SUM(C9)</f>
        <v>45390048.61</v>
      </c>
      <c r="D8" s="10">
        <f t="shared" si="2"/>
        <v>0</v>
      </c>
      <c r="E8" s="10">
        <f t="shared" si="2"/>
        <v>23960877.1</v>
      </c>
      <c r="F8" s="10">
        <f t="shared" si="2"/>
        <v>21429171.51</v>
      </c>
      <c r="G8" s="10">
        <f t="shared" si="2"/>
        <v>19841428.13</v>
      </c>
      <c r="H8" s="10">
        <f t="shared" si="2"/>
        <v>0</v>
      </c>
      <c r="I8" s="10">
        <f t="shared" si="2"/>
        <v>11448620.87</v>
      </c>
      <c r="J8" s="10">
        <f t="shared" si="2"/>
        <v>8392807.26</v>
      </c>
      <c r="K8" s="11">
        <f t="shared" si="1"/>
        <v>43.71316783659201</v>
      </c>
    </row>
    <row r="9" spans="1:11" ht="31.5" outlineLevel="4">
      <c r="A9" s="8" t="s">
        <v>13</v>
      </c>
      <c r="B9" s="9" t="s">
        <v>14</v>
      </c>
      <c r="C9" s="10">
        <f aca="true" t="shared" si="3" ref="C9:J9">SUM(C10:C13)</f>
        <v>45390048.61</v>
      </c>
      <c r="D9" s="10">
        <f t="shared" si="3"/>
        <v>0</v>
      </c>
      <c r="E9" s="10">
        <f t="shared" si="3"/>
        <v>23960877.1</v>
      </c>
      <c r="F9" s="10">
        <f t="shared" si="3"/>
        <v>21429171.51</v>
      </c>
      <c r="G9" s="10">
        <f t="shared" si="3"/>
        <v>19841428.13</v>
      </c>
      <c r="H9" s="10">
        <f t="shared" si="3"/>
        <v>0</v>
      </c>
      <c r="I9" s="10">
        <f t="shared" si="3"/>
        <v>11448620.87</v>
      </c>
      <c r="J9" s="10">
        <f t="shared" si="3"/>
        <v>8392807.26</v>
      </c>
      <c r="K9" s="11">
        <f t="shared" si="1"/>
        <v>43.71316783659201</v>
      </c>
    </row>
    <row r="10" spans="1:11" ht="32.25" customHeight="1" outlineLevel="5">
      <c r="A10" s="12" t="s">
        <v>15</v>
      </c>
      <c r="B10" s="13" t="s">
        <v>16</v>
      </c>
      <c r="C10" s="14">
        <f>SUM(D10+E10+F10)</f>
        <v>21429171.51</v>
      </c>
      <c r="D10" s="14"/>
      <c r="E10" s="14"/>
      <c r="F10" s="15">
        <v>21429171.51</v>
      </c>
      <c r="G10" s="14">
        <f>SUM(H10+I10+J10)</f>
        <v>8392807.26</v>
      </c>
      <c r="H10" s="14"/>
      <c r="I10" s="14"/>
      <c r="J10" s="15">
        <v>8392807.26</v>
      </c>
      <c r="K10" s="16">
        <f t="shared" si="1"/>
        <v>39.16533710173287</v>
      </c>
    </row>
    <row r="11" spans="1:11" ht="187.5" customHeight="1" outlineLevel="5">
      <c r="A11" s="12" t="s">
        <v>17</v>
      </c>
      <c r="B11" s="13" t="s">
        <v>18</v>
      </c>
      <c r="C11" s="14">
        <f>SUM(D11+E11+F11)</f>
        <v>223569</v>
      </c>
      <c r="D11" s="14"/>
      <c r="E11" s="14">
        <v>223569</v>
      </c>
      <c r="F11" s="15"/>
      <c r="G11" s="14">
        <f>SUM(H11+I11+J11)</f>
        <v>12152</v>
      </c>
      <c r="H11" s="14"/>
      <c r="I11" s="14">
        <v>12152</v>
      </c>
      <c r="J11" s="15"/>
      <c r="K11" s="16">
        <f t="shared" si="1"/>
        <v>5.435458404340494</v>
      </c>
    </row>
    <row r="12" spans="1:11" ht="123" customHeight="1" outlineLevel="5">
      <c r="A12" s="12" t="s">
        <v>19</v>
      </c>
      <c r="B12" s="13" t="s">
        <v>20</v>
      </c>
      <c r="C12" s="14">
        <f>SUM(D12+E12+F12)</f>
        <v>763016.1</v>
      </c>
      <c r="D12" s="14"/>
      <c r="E12" s="14">
        <v>763016.1</v>
      </c>
      <c r="F12" s="15"/>
      <c r="G12" s="14">
        <f>SUM(H12+I12+J12)</f>
        <v>194266.52</v>
      </c>
      <c r="H12" s="14"/>
      <c r="I12" s="14">
        <v>194266.52</v>
      </c>
      <c r="J12" s="15"/>
      <c r="K12" s="16">
        <f t="shared" si="1"/>
        <v>25.460343497339043</v>
      </c>
    </row>
    <row r="13" spans="1:11" ht="233.25" customHeight="1" outlineLevel="5">
      <c r="A13" s="12" t="s">
        <v>21</v>
      </c>
      <c r="B13" s="13" t="s">
        <v>22</v>
      </c>
      <c r="C13" s="14">
        <f>SUM(D13+E13+F13)</f>
        <v>22974292</v>
      </c>
      <c r="D13" s="14"/>
      <c r="E13" s="14">
        <v>22974292</v>
      </c>
      <c r="F13" s="15"/>
      <c r="G13" s="14">
        <f>SUM(H13+I13+J13)</f>
        <v>11242202.35</v>
      </c>
      <c r="H13" s="14"/>
      <c r="I13" s="14">
        <v>11242202.35</v>
      </c>
      <c r="J13" s="15"/>
      <c r="K13" s="16">
        <f t="shared" si="1"/>
        <v>48.9338359153788</v>
      </c>
    </row>
    <row r="14" spans="1:11" ht="30" customHeight="1" outlineLevel="2">
      <c r="A14" s="8" t="s">
        <v>23</v>
      </c>
      <c r="B14" s="9" t="s">
        <v>24</v>
      </c>
      <c r="C14" s="10">
        <f>SUM(C15+C22+C24)</f>
        <v>83496138.02</v>
      </c>
      <c r="D14" s="10">
        <f aca="true" t="shared" si="4" ref="D14:J14">SUM(D15+D22+D24)</f>
        <v>5960236.18</v>
      </c>
      <c r="E14" s="10">
        <f t="shared" si="4"/>
        <v>54203566.120000005</v>
      </c>
      <c r="F14" s="10">
        <f t="shared" si="4"/>
        <v>23332335.720000003</v>
      </c>
      <c r="G14" s="10">
        <f t="shared" si="4"/>
        <v>45557132.29</v>
      </c>
      <c r="H14" s="10">
        <f t="shared" si="4"/>
        <v>1317299.46</v>
      </c>
      <c r="I14" s="10">
        <f t="shared" si="4"/>
        <v>30919752.13</v>
      </c>
      <c r="J14" s="10">
        <f t="shared" si="4"/>
        <v>13320080.7</v>
      </c>
      <c r="K14" s="11">
        <f t="shared" si="1"/>
        <v>54.561963427682855</v>
      </c>
    </row>
    <row r="15" spans="1:11" ht="31.5" outlineLevel="4">
      <c r="A15" s="8" t="s">
        <v>25</v>
      </c>
      <c r="B15" s="9" t="s">
        <v>26</v>
      </c>
      <c r="C15" s="10">
        <f>SUM(C16:C21)</f>
        <v>79000580.58999999</v>
      </c>
      <c r="D15" s="10">
        <f aca="true" t="shared" si="5" ref="D15:J15">SUM(D16:D21)</f>
        <v>1666560</v>
      </c>
      <c r="E15" s="10">
        <f t="shared" si="5"/>
        <v>54024522.74</v>
      </c>
      <c r="F15" s="10">
        <f t="shared" si="5"/>
        <v>23309497.85</v>
      </c>
      <c r="G15" s="10">
        <f t="shared" si="5"/>
        <v>44226392.41</v>
      </c>
      <c r="H15" s="10">
        <f t="shared" si="5"/>
        <v>0</v>
      </c>
      <c r="I15" s="10">
        <f t="shared" si="5"/>
        <v>30906446.07</v>
      </c>
      <c r="J15" s="10">
        <f t="shared" si="5"/>
        <v>13319946.34</v>
      </c>
      <c r="K15" s="11">
        <f t="shared" si="1"/>
        <v>55.98236377467616</v>
      </c>
    </row>
    <row r="16" spans="1:11" ht="47.25" outlineLevel="5">
      <c r="A16" s="12" t="s">
        <v>27</v>
      </c>
      <c r="B16" s="13" t="s">
        <v>28</v>
      </c>
      <c r="C16" s="14">
        <f>SUM(D16+E16+F16)</f>
        <v>22092963.6</v>
      </c>
      <c r="D16" s="14"/>
      <c r="E16" s="14"/>
      <c r="F16" s="15">
        <v>22092963.6</v>
      </c>
      <c r="G16" s="14">
        <f>SUM(H16+I16+J16)</f>
        <v>12556125.18</v>
      </c>
      <c r="H16" s="14"/>
      <c r="I16" s="14"/>
      <c r="J16" s="15">
        <v>12556125.18</v>
      </c>
      <c r="K16" s="16">
        <f t="shared" si="1"/>
        <v>56.83314111828799</v>
      </c>
    </row>
    <row r="17" spans="1:11" ht="47.25" outlineLevel="5">
      <c r="A17" s="12" t="s">
        <v>29</v>
      </c>
      <c r="B17" s="13" t="s">
        <v>30</v>
      </c>
      <c r="C17" s="14">
        <f>SUM(D17+E17+F17)</f>
        <v>1180000</v>
      </c>
      <c r="D17" s="14"/>
      <c r="E17" s="14"/>
      <c r="F17" s="15">
        <v>1180000</v>
      </c>
      <c r="G17" s="14">
        <f>SUM(H17+I17+J17)</f>
        <v>743865</v>
      </c>
      <c r="H17" s="14"/>
      <c r="I17" s="14"/>
      <c r="J17" s="15">
        <v>743865</v>
      </c>
      <c r="K17" s="16">
        <f t="shared" si="1"/>
        <v>63.03940677966102</v>
      </c>
    </row>
    <row r="18" spans="1:11" ht="78.75" outlineLevel="5">
      <c r="A18" s="12" t="s">
        <v>467</v>
      </c>
      <c r="B18" s="17" t="s">
        <v>468</v>
      </c>
      <c r="C18" s="14">
        <f>SUM(D18+E18+F18)</f>
        <v>1666560</v>
      </c>
      <c r="D18" s="14">
        <v>1666560</v>
      </c>
      <c r="E18" s="14"/>
      <c r="F18" s="15"/>
      <c r="G18" s="14">
        <f>SUM(H18+I18+J18)</f>
        <v>0</v>
      </c>
      <c r="H18" s="14"/>
      <c r="I18" s="14"/>
      <c r="J18" s="15"/>
      <c r="K18" s="16"/>
    </row>
    <row r="19" spans="1:11" ht="127.5" customHeight="1" outlineLevel="5">
      <c r="A19" s="12" t="s">
        <v>31</v>
      </c>
      <c r="B19" s="13" t="s">
        <v>32</v>
      </c>
      <c r="C19" s="14">
        <f>SUM(D19+E19+F19)</f>
        <v>36345</v>
      </c>
      <c r="D19" s="14"/>
      <c r="E19" s="14">
        <v>36345</v>
      </c>
      <c r="F19" s="15"/>
      <c r="G19" s="14">
        <f>SUM(H19+I19+J19)</f>
        <v>0</v>
      </c>
      <c r="H19" s="14"/>
      <c r="I19" s="14"/>
      <c r="J19" s="15"/>
      <c r="K19" s="16">
        <f t="shared" si="1"/>
        <v>0</v>
      </c>
    </row>
    <row r="20" spans="1:11" ht="221.25" customHeight="1" outlineLevel="5">
      <c r="A20" s="12" t="s">
        <v>33</v>
      </c>
      <c r="B20" s="13" t="s">
        <v>34</v>
      </c>
      <c r="C20" s="14">
        <f>SUM(D20+E20+F20)</f>
        <v>53294027</v>
      </c>
      <c r="D20" s="14"/>
      <c r="E20" s="14">
        <v>53294027</v>
      </c>
      <c r="F20" s="15"/>
      <c r="G20" s="14">
        <f>SUM(H20+I20+J20)</f>
        <v>30527279.07</v>
      </c>
      <c r="H20" s="14"/>
      <c r="I20" s="14">
        <v>30527279.07</v>
      </c>
      <c r="J20" s="15"/>
      <c r="K20" s="16">
        <f t="shared" si="1"/>
        <v>57.280863894935166</v>
      </c>
    </row>
    <row r="21" spans="1:11" ht="46.5" customHeight="1" outlineLevel="5">
      <c r="A21" s="12" t="s">
        <v>456</v>
      </c>
      <c r="B21" s="13" t="s">
        <v>455</v>
      </c>
      <c r="C21" s="14">
        <f>SUM(D21+E21+F21)</f>
        <v>730684.99</v>
      </c>
      <c r="D21" s="14"/>
      <c r="E21" s="14">
        <v>694150.74</v>
      </c>
      <c r="F21" s="15">
        <v>36534.25</v>
      </c>
      <c r="G21" s="14">
        <f>SUM(H21+I21+J21)</f>
        <v>399123.16</v>
      </c>
      <c r="H21" s="14"/>
      <c r="I21" s="14">
        <v>379167</v>
      </c>
      <c r="J21" s="15">
        <v>19956.16</v>
      </c>
      <c r="K21" s="16">
        <f t="shared" si="1"/>
        <v>54.62315025795178</v>
      </c>
    </row>
    <row r="22" spans="1:12" ht="31.5" customHeight="1" outlineLevel="4">
      <c r="A22" s="8" t="s">
        <v>35</v>
      </c>
      <c r="B22" s="9" t="s">
        <v>36</v>
      </c>
      <c r="C22" s="10">
        <f aca="true" t="shared" si="6" ref="C22:J22">SUM(C23)</f>
        <v>2234343.0300000003</v>
      </c>
      <c r="D22" s="10">
        <f t="shared" si="6"/>
        <v>2211776.18</v>
      </c>
      <c r="E22" s="10">
        <f t="shared" si="6"/>
        <v>22341.18</v>
      </c>
      <c r="F22" s="10">
        <f t="shared" si="6"/>
        <v>225.67</v>
      </c>
      <c r="G22" s="10">
        <f t="shared" si="6"/>
        <v>1330739.8800000001</v>
      </c>
      <c r="H22" s="10">
        <f t="shared" si="6"/>
        <v>1317299.46</v>
      </c>
      <c r="I22" s="10">
        <f t="shared" si="6"/>
        <v>13306.06</v>
      </c>
      <c r="J22" s="10">
        <f t="shared" si="6"/>
        <v>134.36</v>
      </c>
      <c r="K22" s="11">
        <f t="shared" si="1"/>
        <v>59.55844121213563</v>
      </c>
      <c r="L22" s="18"/>
    </row>
    <row r="23" spans="1:11" ht="32.25" customHeight="1" outlineLevel="5">
      <c r="A23" s="12" t="s">
        <v>457</v>
      </c>
      <c r="B23" s="13" t="s">
        <v>458</v>
      </c>
      <c r="C23" s="14">
        <f>SUM(D23:F23)</f>
        <v>2234343.0300000003</v>
      </c>
      <c r="D23" s="14">
        <v>2211776.18</v>
      </c>
      <c r="E23" s="14">
        <v>22341.18</v>
      </c>
      <c r="F23" s="15">
        <v>225.67</v>
      </c>
      <c r="G23" s="14">
        <f>SUM(H23+I23+J23)</f>
        <v>1330739.8800000001</v>
      </c>
      <c r="H23" s="14">
        <v>1317299.46</v>
      </c>
      <c r="I23" s="14">
        <v>13306.06</v>
      </c>
      <c r="J23" s="15">
        <v>134.36</v>
      </c>
      <c r="K23" s="16">
        <f>SUM(G23/C23)*100</f>
        <v>59.55844121213563</v>
      </c>
    </row>
    <row r="24" spans="1:11" ht="33.75" customHeight="1" outlineLevel="5">
      <c r="A24" s="8" t="s">
        <v>37</v>
      </c>
      <c r="B24" s="9" t="s">
        <v>38</v>
      </c>
      <c r="C24" s="10">
        <f aca="true" t="shared" si="7" ref="C24:J24">SUM(C25)</f>
        <v>2261214.4000000004</v>
      </c>
      <c r="D24" s="10">
        <f t="shared" si="7"/>
        <v>2081900</v>
      </c>
      <c r="E24" s="10">
        <f t="shared" si="7"/>
        <v>156702.2</v>
      </c>
      <c r="F24" s="10">
        <f t="shared" si="7"/>
        <v>22612.2</v>
      </c>
      <c r="G24" s="10">
        <f t="shared" si="7"/>
        <v>0</v>
      </c>
      <c r="H24" s="10">
        <f t="shared" si="7"/>
        <v>0</v>
      </c>
      <c r="I24" s="10">
        <f t="shared" si="7"/>
        <v>0</v>
      </c>
      <c r="J24" s="10">
        <f t="shared" si="7"/>
        <v>0</v>
      </c>
      <c r="K24" s="11">
        <f t="shared" si="1"/>
        <v>0</v>
      </c>
    </row>
    <row r="25" spans="1:11" ht="64.5" customHeight="1" outlineLevel="5">
      <c r="A25" s="61" t="s">
        <v>39</v>
      </c>
      <c r="B25" s="57" t="s">
        <v>454</v>
      </c>
      <c r="C25" s="58">
        <f>SUM(D25+E25+F25)</f>
        <v>2261214.4000000004</v>
      </c>
      <c r="D25" s="58">
        <v>2081900</v>
      </c>
      <c r="E25" s="58">
        <v>156702.2</v>
      </c>
      <c r="F25" s="59">
        <v>22612.2</v>
      </c>
      <c r="G25" s="58">
        <f>SUM(H25+I25+J25)</f>
        <v>0</v>
      </c>
      <c r="H25" s="58"/>
      <c r="I25" s="58"/>
      <c r="J25" s="59"/>
      <c r="K25" s="60">
        <f t="shared" si="1"/>
        <v>0</v>
      </c>
    </row>
    <row r="26" spans="1:11" ht="31.5" outlineLevel="2">
      <c r="A26" s="8" t="s">
        <v>40</v>
      </c>
      <c r="B26" s="9" t="s">
        <v>41</v>
      </c>
      <c r="C26" s="10">
        <f aca="true" t="shared" si="8" ref="C26:J26">SUM(C27)</f>
        <v>6731028.65</v>
      </c>
      <c r="D26" s="10">
        <f t="shared" si="8"/>
        <v>0</v>
      </c>
      <c r="E26" s="10">
        <f t="shared" si="8"/>
        <v>1585742.53</v>
      </c>
      <c r="F26" s="10">
        <f t="shared" si="8"/>
        <v>5145285.96</v>
      </c>
      <c r="G26" s="10">
        <f t="shared" si="8"/>
        <v>2813111.21</v>
      </c>
      <c r="H26" s="10">
        <f t="shared" si="8"/>
        <v>0</v>
      </c>
      <c r="I26" s="10">
        <f t="shared" si="8"/>
        <v>419675.28</v>
      </c>
      <c r="J26" s="10">
        <f t="shared" si="8"/>
        <v>2393435.93</v>
      </c>
      <c r="K26" s="11">
        <f t="shared" si="1"/>
        <v>41.79318431514921</v>
      </c>
    </row>
    <row r="27" spans="1:11" ht="28.5" customHeight="1" outlineLevel="4">
      <c r="A27" s="8" t="s">
        <v>42</v>
      </c>
      <c r="B27" s="9" t="s">
        <v>43</v>
      </c>
      <c r="C27" s="10">
        <f aca="true" t="shared" si="9" ref="C27:J27">SUM(C28:C32)</f>
        <v>6731028.65</v>
      </c>
      <c r="D27" s="10">
        <f t="shared" si="9"/>
        <v>0</v>
      </c>
      <c r="E27" s="10">
        <f t="shared" si="9"/>
        <v>1585742.53</v>
      </c>
      <c r="F27" s="10">
        <f t="shared" si="9"/>
        <v>5145285.96</v>
      </c>
      <c r="G27" s="10">
        <f t="shared" si="9"/>
        <v>2813111.21</v>
      </c>
      <c r="H27" s="10">
        <f t="shared" si="9"/>
        <v>0</v>
      </c>
      <c r="I27" s="10">
        <f t="shared" si="9"/>
        <v>419675.28</v>
      </c>
      <c r="J27" s="10">
        <f t="shared" si="9"/>
        <v>2393435.93</v>
      </c>
      <c r="K27" s="11">
        <f t="shared" si="1"/>
        <v>41.79318431514921</v>
      </c>
    </row>
    <row r="28" spans="1:11" ht="47.25" outlineLevel="5">
      <c r="A28" s="12" t="s">
        <v>44</v>
      </c>
      <c r="B28" s="13" t="s">
        <v>45</v>
      </c>
      <c r="C28" s="14">
        <f>SUM(D28+E28+F28)</f>
        <v>4889274.37</v>
      </c>
      <c r="D28" s="14"/>
      <c r="E28" s="14"/>
      <c r="F28" s="15">
        <v>4889274.37</v>
      </c>
      <c r="G28" s="14">
        <f>SUM(H28+I28+J28)</f>
        <v>2345883.47</v>
      </c>
      <c r="H28" s="14"/>
      <c r="I28" s="14"/>
      <c r="J28" s="15">
        <v>2345883.47</v>
      </c>
      <c r="K28" s="16">
        <f t="shared" si="1"/>
        <v>47.98019690598792</v>
      </c>
    </row>
    <row r="29" spans="1:11" ht="111" customHeight="1" outlineLevel="5">
      <c r="A29" s="12" t="s">
        <v>46</v>
      </c>
      <c r="B29" s="13" t="s">
        <v>47</v>
      </c>
      <c r="C29" s="14">
        <f>SUM(D29+E29+F29)</f>
        <v>655695.53</v>
      </c>
      <c r="D29" s="14"/>
      <c r="E29" s="14">
        <v>655695.53</v>
      </c>
      <c r="F29" s="15"/>
      <c r="G29" s="14">
        <f>SUM(H29+I29+J29)</f>
        <v>106034.75</v>
      </c>
      <c r="H29" s="14"/>
      <c r="I29" s="14">
        <v>106034.75</v>
      </c>
      <c r="J29" s="15"/>
      <c r="K29" s="16">
        <f t="shared" si="1"/>
        <v>16.171339462997405</v>
      </c>
    </row>
    <row r="30" spans="1:11" ht="107.25" customHeight="1" outlineLevel="5">
      <c r="A30" s="12" t="s">
        <v>48</v>
      </c>
      <c r="B30" s="13" t="s">
        <v>49</v>
      </c>
      <c r="C30" s="14">
        <f>SUM(D30+E30+F30)</f>
        <v>930047</v>
      </c>
      <c r="D30" s="14"/>
      <c r="E30" s="14">
        <v>930047</v>
      </c>
      <c r="F30" s="15"/>
      <c r="G30" s="14">
        <f>SUM(H30+I30+J30)</f>
        <v>313640.53</v>
      </c>
      <c r="H30" s="14"/>
      <c r="I30" s="14">
        <v>313640.53</v>
      </c>
      <c r="J30" s="15"/>
      <c r="K30" s="16">
        <f t="shared" si="1"/>
        <v>33.723083887158396</v>
      </c>
    </row>
    <row r="31" spans="1:11" ht="95.25" customHeight="1" outlineLevel="5">
      <c r="A31" s="12" t="s">
        <v>50</v>
      </c>
      <c r="B31" s="13" t="s">
        <v>51</v>
      </c>
      <c r="C31" s="14">
        <f>SUM(D31+E31+F31)</f>
        <v>207061.75</v>
      </c>
      <c r="D31" s="14"/>
      <c r="E31" s="14"/>
      <c r="F31" s="15">
        <v>207061.75</v>
      </c>
      <c r="G31" s="14">
        <f>SUM(H31+I31+J31)</f>
        <v>32420.4</v>
      </c>
      <c r="H31" s="14"/>
      <c r="I31" s="14"/>
      <c r="J31" s="15">
        <v>32420.4</v>
      </c>
      <c r="K31" s="16">
        <f t="shared" si="1"/>
        <v>15.657358251825846</v>
      </c>
    </row>
    <row r="32" spans="1:11" ht="96" customHeight="1" outlineLevel="5">
      <c r="A32" s="12" t="s">
        <v>52</v>
      </c>
      <c r="B32" s="13" t="s">
        <v>53</v>
      </c>
      <c r="C32" s="14">
        <v>48950</v>
      </c>
      <c r="D32" s="14"/>
      <c r="E32" s="14"/>
      <c r="F32" s="15">
        <v>48949.84</v>
      </c>
      <c r="G32" s="14">
        <f>SUM(H32+I32+J32)</f>
        <v>15132.06</v>
      </c>
      <c r="H32" s="14"/>
      <c r="I32" s="14"/>
      <c r="J32" s="15">
        <v>15132.06</v>
      </c>
      <c r="K32" s="16">
        <f t="shared" si="1"/>
        <v>30.91329928498468</v>
      </c>
    </row>
    <row r="33" spans="1:11" ht="31.5" outlineLevel="2">
      <c r="A33" s="8" t="s">
        <v>54</v>
      </c>
      <c r="B33" s="9" t="s">
        <v>55</v>
      </c>
      <c r="C33" s="10">
        <f aca="true" t="shared" si="10" ref="C33:J33">SUM(C34)</f>
        <v>976397</v>
      </c>
      <c r="D33" s="10">
        <f t="shared" si="10"/>
        <v>0</v>
      </c>
      <c r="E33" s="10">
        <f t="shared" si="10"/>
        <v>330330</v>
      </c>
      <c r="F33" s="10">
        <f t="shared" si="10"/>
        <v>646067</v>
      </c>
      <c r="G33" s="10">
        <f t="shared" si="10"/>
        <v>641170.01</v>
      </c>
      <c r="H33" s="10">
        <f t="shared" si="10"/>
        <v>0</v>
      </c>
      <c r="I33" s="10">
        <f t="shared" si="10"/>
        <v>277200</v>
      </c>
      <c r="J33" s="10">
        <f t="shared" si="10"/>
        <v>363970.01</v>
      </c>
      <c r="K33" s="11">
        <f t="shared" si="1"/>
        <v>65.66693773127119</v>
      </c>
    </row>
    <row r="34" spans="1:11" ht="31.5" outlineLevel="4">
      <c r="A34" s="8" t="s">
        <v>56</v>
      </c>
      <c r="B34" s="9" t="s">
        <v>57</v>
      </c>
      <c r="C34" s="10">
        <f aca="true" t="shared" si="11" ref="C34:J34">SUM(C35:C37)</f>
        <v>976397</v>
      </c>
      <c r="D34" s="10">
        <f t="shared" si="11"/>
        <v>0</v>
      </c>
      <c r="E34" s="10">
        <f t="shared" si="11"/>
        <v>330330</v>
      </c>
      <c r="F34" s="10">
        <f t="shared" si="11"/>
        <v>646067</v>
      </c>
      <c r="G34" s="10">
        <f t="shared" si="11"/>
        <v>641170.01</v>
      </c>
      <c r="H34" s="10">
        <f t="shared" si="11"/>
        <v>0</v>
      </c>
      <c r="I34" s="10">
        <f t="shared" si="11"/>
        <v>277200</v>
      </c>
      <c r="J34" s="10">
        <f t="shared" si="11"/>
        <v>363970.01</v>
      </c>
      <c r="K34" s="11">
        <f t="shared" si="1"/>
        <v>65.66693773127119</v>
      </c>
    </row>
    <row r="35" spans="1:11" ht="47.25" outlineLevel="5">
      <c r="A35" s="12" t="s">
        <v>58</v>
      </c>
      <c r="B35" s="13" t="s">
        <v>59</v>
      </c>
      <c r="C35" s="14">
        <f>SUM(D35+E35+F35)</f>
        <v>425000</v>
      </c>
      <c r="D35" s="14"/>
      <c r="E35" s="14"/>
      <c r="F35" s="15">
        <v>425000</v>
      </c>
      <c r="G35" s="14">
        <f>SUM(H35+I35+J35)</f>
        <v>163000.01</v>
      </c>
      <c r="H35" s="14"/>
      <c r="I35" s="14"/>
      <c r="J35" s="15">
        <v>163000.01</v>
      </c>
      <c r="K35" s="16">
        <f t="shared" si="1"/>
        <v>38.35294352941177</v>
      </c>
    </row>
    <row r="36" spans="1:11" ht="64.5" customHeight="1" outlineLevel="5">
      <c r="A36" s="12" t="s">
        <v>60</v>
      </c>
      <c r="B36" s="13" t="s">
        <v>61</v>
      </c>
      <c r="C36" s="14">
        <f>SUM(D36+E36+F36)</f>
        <v>25410</v>
      </c>
      <c r="D36" s="14"/>
      <c r="E36" s="14">
        <v>25410</v>
      </c>
      <c r="F36" s="15"/>
      <c r="G36" s="14">
        <f>SUM(H36+I36+J36)</f>
        <v>0</v>
      </c>
      <c r="H36" s="14"/>
      <c r="I36" s="14"/>
      <c r="J36" s="15"/>
      <c r="K36" s="16">
        <f t="shared" si="1"/>
        <v>0</v>
      </c>
    </row>
    <row r="37" spans="1:11" ht="63" outlineLevel="5">
      <c r="A37" s="12" t="s">
        <v>62</v>
      </c>
      <c r="B37" s="13" t="s">
        <v>63</v>
      </c>
      <c r="C37" s="14">
        <f>SUM(D37+E37+F37)</f>
        <v>525987</v>
      </c>
      <c r="D37" s="14"/>
      <c r="E37" s="14">
        <v>304920</v>
      </c>
      <c r="F37" s="15">
        <v>221067</v>
      </c>
      <c r="G37" s="14">
        <f>SUM(H37+I37+J37)</f>
        <v>478170</v>
      </c>
      <c r="H37" s="14"/>
      <c r="I37" s="14">
        <v>277200</v>
      </c>
      <c r="J37" s="15">
        <v>200970</v>
      </c>
      <c r="K37" s="16">
        <f t="shared" si="1"/>
        <v>90.9090909090909</v>
      </c>
    </row>
    <row r="38" spans="1:11" ht="78.75" outlineLevel="2">
      <c r="A38" s="8" t="s">
        <v>64</v>
      </c>
      <c r="B38" s="9" t="s">
        <v>65</v>
      </c>
      <c r="C38" s="10">
        <f aca="true" t="shared" si="12" ref="C38:J38">SUM(C39)</f>
        <v>1501611.28</v>
      </c>
      <c r="D38" s="10">
        <f t="shared" si="12"/>
        <v>0</v>
      </c>
      <c r="E38" s="10">
        <f t="shared" si="12"/>
        <v>0</v>
      </c>
      <c r="F38" s="10">
        <f t="shared" si="12"/>
        <v>1501611.28</v>
      </c>
      <c r="G38" s="10">
        <f t="shared" si="12"/>
        <v>987853.2</v>
      </c>
      <c r="H38" s="10">
        <f t="shared" si="12"/>
        <v>0</v>
      </c>
      <c r="I38" s="10">
        <f t="shared" si="12"/>
        <v>0</v>
      </c>
      <c r="J38" s="10">
        <f t="shared" si="12"/>
        <v>987853.2</v>
      </c>
      <c r="K38" s="11">
        <f t="shared" si="1"/>
        <v>65.78621332679387</v>
      </c>
    </row>
    <row r="39" spans="1:11" ht="63" outlineLevel="4">
      <c r="A39" s="8" t="s">
        <v>66</v>
      </c>
      <c r="B39" s="9" t="s">
        <v>67</v>
      </c>
      <c r="C39" s="10">
        <f aca="true" t="shared" si="13" ref="C39:J39">SUM(C40:C41)</f>
        <v>1501611.28</v>
      </c>
      <c r="D39" s="10">
        <f t="shared" si="13"/>
        <v>0</v>
      </c>
      <c r="E39" s="10">
        <f t="shared" si="13"/>
        <v>0</v>
      </c>
      <c r="F39" s="10">
        <f t="shared" si="13"/>
        <v>1501611.28</v>
      </c>
      <c r="G39" s="10">
        <f t="shared" si="13"/>
        <v>987853.2</v>
      </c>
      <c r="H39" s="10">
        <f t="shared" si="13"/>
        <v>0</v>
      </c>
      <c r="I39" s="10">
        <f t="shared" si="13"/>
        <v>0</v>
      </c>
      <c r="J39" s="10">
        <f t="shared" si="13"/>
        <v>987853.2</v>
      </c>
      <c r="K39" s="11">
        <f t="shared" si="1"/>
        <v>65.78621332679387</v>
      </c>
    </row>
    <row r="40" spans="1:11" ht="47.25" outlineLevel="5">
      <c r="A40" s="12" t="s">
        <v>68</v>
      </c>
      <c r="B40" s="13" t="s">
        <v>69</v>
      </c>
      <c r="C40" s="14">
        <f>SUM(D40+E40+F40)</f>
        <v>740404</v>
      </c>
      <c r="D40" s="14"/>
      <c r="E40" s="14"/>
      <c r="F40" s="15">
        <v>740404</v>
      </c>
      <c r="G40" s="14">
        <f>SUM(H40+I40+J40)</f>
        <v>500960</v>
      </c>
      <c r="H40" s="14"/>
      <c r="I40" s="14"/>
      <c r="J40" s="15">
        <v>500960</v>
      </c>
      <c r="K40" s="16">
        <f t="shared" si="1"/>
        <v>67.66035839892815</v>
      </c>
    </row>
    <row r="41" spans="1:11" ht="47.25" outlineLevel="5">
      <c r="A41" s="12" t="s">
        <v>70</v>
      </c>
      <c r="B41" s="13" t="s">
        <v>71</v>
      </c>
      <c r="C41" s="14">
        <f>SUM(D41+E41+F41)</f>
        <v>761207.28</v>
      </c>
      <c r="D41" s="14"/>
      <c r="E41" s="14"/>
      <c r="F41" s="15">
        <v>761207.28</v>
      </c>
      <c r="G41" s="14">
        <f>SUM(H41+I41+J41)</f>
        <v>486893.2</v>
      </c>
      <c r="H41" s="14"/>
      <c r="I41" s="14"/>
      <c r="J41" s="15">
        <v>486893.2</v>
      </c>
      <c r="K41" s="16">
        <f t="shared" si="1"/>
        <v>63.963287371607905</v>
      </c>
    </row>
    <row r="42" spans="1:11" ht="45.75" customHeight="1" outlineLevel="2">
      <c r="A42" s="8" t="s">
        <v>72</v>
      </c>
      <c r="B42" s="9" t="s">
        <v>73</v>
      </c>
      <c r="C42" s="10">
        <f aca="true" t="shared" si="14" ref="C42:J43">SUM(C43)</f>
        <v>33200</v>
      </c>
      <c r="D42" s="10">
        <f t="shared" si="14"/>
        <v>0</v>
      </c>
      <c r="E42" s="10">
        <f t="shared" si="14"/>
        <v>0</v>
      </c>
      <c r="F42" s="10">
        <f t="shared" si="14"/>
        <v>33200</v>
      </c>
      <c r="G42" s="10">
        <f t="shared" si="14"/>
        <v>25389</v>
      </c>
      <c r="H42" s="10">
        <f t="shared" si="14"/>
        <v>0</v>
      </c>
      <c r="I42" s="10">
        <f t="shared" si="14"/>
        <v>0</v>
      </c>
      <c r="J42" s="10">
        <f t="shared" si="14"/>
        <v>25389</v>
      </c>
      <c r="K42" s="11">
        <f t="shared" si="1"/>
        <v>76.47289156626506</v>
      </c>
    </row>
    <row r="43" spans="1:11" ht="61.5" customHeight="1" outlineLevel="4">
      <c r="A43" s="8" t="s">
        <v>74</v>
      </c>
      <c r="B43" s="9" t="s">
        <v>75</v>
      </c>
      <c r="C43" s="10">
        <f t="shared" si="14"/>
        <v>33200</v>
      </c>
      <c r="D43" s="10">
        <f t="shared" si="14"/>
        <v>0</v>
      </c>
      <c r="E43" s="10">
        <f t="shared" si="14"/>
        <v>0</v>
      </c>
      <c r="F43" s="10">
        <f t="shared" si="14"/>
        <v>33200</v>
      </c>
      <c r="G43" s="10">
        <f t="shared" si="14"/>
        <v>25389</v>
      </c>
      <c r="H43" s="10">
        <f t="shared" si="14"/>
        <v>0</v>
      </c>
      <c r="I43" s="10">
        <f t="shared" si="14"/>
        <v>0</v>
      </c>
      <c r="J43" s="10">
        <f t="shared" si="14"/>
        <v>25389</v>
      </c>
      <c r="K43" s="11">
        <f t="shared" si="1"/>
        <v>76.47289156626506</v>
      </c>
    </row>
    <row r="44" spans="1:11" ht="31.5" outlineLevel="5">
      <c r="A44" s="12" t="s">
        <v>76</v>
      </c>
      <c r="B44" s="13" t="s">
        <v>77</v>
      </c>
      <c r="C44" s="14">
        <f>SUM(D44+E44+F44)</f>
        <v>33200</v>
      </c>
      <c r="D44" s="14"/>
      <c r="E44" s="14"/>
      <c r="F44" s="15">
        <v>33200</v>
      </c>
      <c r="G44" s="14">
        <f>SUM(H44+I44+J44)</f>
        <v>25389</v>
      </c>
      <c r="H44" s="14"/>
      <c r="I44" s="14"/>
      <c r="J44" s="15">
        <v>25389</v>
      </c>
      <c r="K44" s="16">
        <f t="shared" si="1"/>
        <v>76.47289156626506</v>
      </c>
    </row>
    <row r="45" spans="1:11" ht="15.75" outlineLevel="2">
      <c r="A45" s="8" t="s">
        <v>78</v>
      </c>
      <c r="B45" s="9" t="s">
        <v>79</v>
      </c>
      <c r="C45" s="10">
        <f aca="true" t="shared" si="15" ref="C45:J45">SUM(C46)</f>
        <v>0</v>
      </c>
      <c r="D45" s="10">
        <f t="shared" si="15"/>
        <v>0</v>
      </c>
      <c r="E45" s="10">
        <f t="shared" si="15"/>
        <v>0</v>
      </c>
      <c r="F45" s="10">
        <f t="shared" si="15"/>
        <v>0</v>
      </c>
      <c r="G45" s="10">
        <f t="shared" si="15"/>
        <v>0</v>
      </c>
      <c r="H45" s="10">
        <f t="shared" si="15"/>
        <v>0</v>
      </c>
      <c r="I45" s="10">
        <f t="shared" si="15"/>
        <v>0</v>
      </c>
      <c r="J45" s="10">
        <f t="shared" si="15"/>
        <v>0</v>
      </c>
      <c r="K45" s="11" t="e">
        <f t="shared" si="1"/>
        <v>#DIV/0!</v>
      </c>
    </row>
    <row r="46" spans="1:11" ht="46.5" customHeight="1" outlineLevel="4">
      <c r="A46" s="8" t="s">
        <v>80</v>
      </c>
      <c r="B46" s="9" t="s">
        <v>81</v>
      </c>
      <c r="C46" s="10">
        <f aca="true" t="shared" si="16" ref="C46:J46">SUM(C47:C49)</f>
        <v>0</v>
      </c>
      <c r="D46" s="10">
        <f t="shared" si="16"/>
        <v>0</v>
      </c>
      <c r="E46" s="10">
        <f t="shared" si="16"/>
        <v>0</v>
      </c>
      <c r="F46" s="10">
        <f t="shared" si="16"/>
        <v>0</v>
      </c>
      <c r="G46" s="10">
        <f t="shared" si="16"/>
        <v>0</v>
      </c>
      <c r="H46" s="10">
        <f t="shared" si="16"/>
        <v>0</v>
      </c>
      <c r="I46" s="10">
        <f t="shared" si="16"/>
        <v>0</v>
      </c>
      <c r="J46" s="10">
        <f t="shared" si="16"/>
        <v>0</v>
      </c>
      <c r="K46" s="11" t="e">
        <f t="shared" si="1"/>
        <v>#DIV/0!</v>
      </c>
    </row>
    <row r="47" spans="1:11" ht="47.25" outlineLevel="5">
      <c r="A47" s="52" t="s">
        <v>445</v>
      </c>
      <c r="B47" s="17" t="s">
        <v>444</v>
      </c>
      <c r="C47" s="14">
        <f>SUM(D47+E47+F47)</f>
        <v>0</v>
      </c>
      <c r="D47" s="14"/>
      <c r="E47" s="14"/>
      <c r="F47" s="15"/>
      <c r="G47" s="14">
        <f>SUM(H47+I47+J47)</f>
        <v>0</v>
      </c>
      <c r="H47" s="14"/>
      <c r="I47" s="14"/>
      <c r="J47" s="15"/>
      <c r="K47" s="16" t="e">
        <f t="shared" si="1"/>
        <v>#DIV/0!</v>
      </c>
    </row>
    <row r="48" spans="1:11" ht="31.5" outlineLevel="5">
      <c r="A48" s="12" t="s">
        <v>82</v>
      </c>
      <c r="B48" s="13" t="s">
        <v>83</v>
      </c>
      <c r="C48" s="14">
        <f>SUM(D48+E48+F48)</f>
        <v>0</v>
      </c>
      <c r="D48" s="14"/>
      <c r="E48" s="14"/>
      <c r="F48" s="15"/>
      <c r="G48" s="14">
        <f>SUM(H48+I48+J48)</f>
        <v>0</v>
      </c>
      <c r="H48" s="14"/>
      <c r="I48" s="14"/>
      <c r="J48" s="15"/>
      <c r="K48" s="16" t="e">
        <f t="shared" si="1"/>
        <v>#DIV/0!</v>
      </c>
    </row>
    <row r="49" spans="1:11" ht="31.5" outlineLevel="5">
      <c r="A49" s="12" t="s">
        <v>84</v>
      </c>
      <c r="B49" s="13" t="s">
        <v>85</v>
      </c>
      <c r="C49" s="14">
        <f>SUM(D49+E49+F49)</f>
        <v>0</v>
      </c>
      <c r="D49" s="14"/>
      <c r="E49" s="14"/>
      <c r="F49" s="15"/>
      <c r="G49" s="14">
        <f>SUM(H49+I49+J49)</f>
        <v>0</v>
      </c>
      <c r="H49" s="14"/>
      <c r="I49" s="14"/>
      <c r="J49" s="15"/>
      <c r="K49" s="16" t="e">
        <f t="shared" si="1"/>
        <v>#DIV/0!</v>
      </c>
    </row>
    <row r="50" spans="1:11" ht="63" outlineLevel="2">
      <c r="A50" s="8" t="s">
        <v>86</v>
      </c>
      <c r="B50" s="9" t="s">
        <v>87</v>
      </c>
      <c r="C50" s="10">
        <f aca="true" t="shared" si="17" ref="C50:J50">SUM(C51)</f>
        <v>8548825</v>
      </c>
      <c r="D50" s="10">
        <f t="shared" si="17"/>
        <v>0</v>
      </c>
      <c r="E50" s="10">
        <f t="shared" si="17"/>
        <v>0</v>
      </c>
      <c r="F50" s="10">
        <f t="shared" si="17"/>
        <v>8548825</v>
      </c>
      <c r="G50" s="10">
        <f t="shared" si="17"/>
        <v>3335507.06</v>
      </c>
      <c r="H50" s="10">
        <f t="shared" si="17"/>
        <v>0</v>
      </c>
      <c r="I50" s="10">
        <f t="shared" si="17"/>
        <v>0</v>
      </c>
      <c r="J50" s="10">
        <f t="shared" si="17"/>
        <v>3335507.06</v>
      </c>
      <c r="K50" s="11">
        <f t="shared" si="1"/>
        <v>39.017140484218594</v>
      </c>
    </row>
    <row r="51" spans="1:11" ht="78.75" outlineLevel="4">
      <c r="A51" s="8" t="s">
        <v>88</v>
      </c>
      <c r="B51" s="9" t="s">
        <v>89</v>
      </c>
      <c r="C51" s="10">
        <f aca="true" t="shared" si="18" ref="C51:J51">SUM(C52:C53)</f>
        <v>8548825</v>
      </c>
      <c r="D51" s="10">
        <f t="shared" si="18"/>
        <v>0</v>
      </c>
      <c r="E51" s="10">
        <f t="shared" si="18"/>
        <v>0</v>
      </c>
      <c r="F51" s="10">
        <f t="shared" si="18"/>
        <v>8548825</v>
      </c>
      <c r="G51" s="10">
        <f t="shared" si="18"/>
        <v>3335507.06</v>
      </c>
      <c r="H51" s="10">
        <f t="shared" si="18"/>
        <v>0</v>
      </c>
      <c r="I51" s="10">
        <f t="shared" si="18"/>
        <v>0</v>
      </c>
      <c r="J51" s="10">
        <f t="shared" si="18"/>
        <v>3335507.06</v>
      </c>
      <c r="K51" s="11">
        <f t="shared" si="1"/>
        <v>39.017140484218594</v>
      </c>
    </row>
    <row r="52" spans="1:11" ht="47.25" outlineLevel="5">
      <c r="A52" s="12" t="s">
        <v>90</v>
      </c>
      <c r="B52" s="13" t="s">
        <v>91</v>
      </c>
      <c r="C52" s="14">
        <f>SUM(D52+E52+F52)</f>
        <v>1742766</v>
      </c>
      <c r="D52" s="14"/>
      <c r="E52" s="14"/>
      <c r="F52" s="15">
        <v>1742766</v>
      </c>
      <c r="G52" s="14">
        <f>SUM(H52+I52+J52)</f>
        <v>748752.4</v>
      </c>
      <c r="H52" s="14"/>
      <c r="I52" s="14"/>
      <c r="J52" s="15">
        <v>748752.4</v>
      </c>
      <c r="K52" s="16">
        <f t="shared" si="1"/>
        <v>42.96345005583079</v>
      </c>
    </row>
    <row r="53" spans="1:11" ht="63" outlineLevel="5">
      <c r="A53" s="12" t="s">
        <v>92</v>
      </c>
      <c r="B53" s="13" t="s">
        <v>93</v>
      </c>
      <c r="C53" s="14">
        <f>SUM(D53+E53+F53)</f>
        <v>6806059</v>
      </c>
      <c r="D53" s="14"/>
      <c r="E53" s="14"/>
      <c r="F53" s="15">
        <v>6806059</v>
      </c>
      <c r="G53" s="14">
        <f>SUM(H53+I53+J53)</f>
        <v>2586754.66</v>
      </c>
      <c r="H53" s="14"/>
      <c r="I53" s="14"/>
      <c r="J53" s="15">
        <v>2586754.66</v>
      </c>
      <c r="K53" s="16">
        <f t="shared" si="1"/>
        <v>38.006644667641</v>
      </c>
    </row>
    <row r="54" spans="1:11" ht="63" customHeight="1" outlineLevel="2">
      <c r="A54" s="8" t="s">
        <v>94</v>
      </c>
      <c r="B54" s="9" t="s">
        <v>95</v>
      </c>
      <c r="C54" s="10">
        <f aca="true" t="shared" si="19" ref="C54:J55">SUM(C55)</f>
        <v>1670000</v>
      </c>
      <c r="D54" s="10">
        <f t="shared" si="19"/>
        <v>0</v>
      </c>
      <c r="E54" s="10">
        <f t="shared" si="19"/>
        <v>0</v>
      </c>
      <c r="F54" s="10">
        <f t="shared" si="19"/>
        <v>1670000</v>
      </c>
      <c r="G54" s="10">
        <f t="shared" si="19"/>
        <v>704036.76</v>
      </c>
      <c r="H54" s="10">
        <f t="shared" si="19"/>
        <v>0</v>
      </c>
      <c r="I54" s="10">
        <f t="shared" si="19"/>
        <v>0</v>
      </c>
      <c r="J54" s="10">
        <f t="shared" si="19"/>
        <v>704036.76</v>
      </c>
      <c r="K54" s="11">
        <f t="shared" si="1"/>
        <v>42.15788982035929</v>
      </c>
    </row>
    <row r="55" spans="1:11" ht="48" customHeight="1" outlineLevel="4">
      <c r="A55" s="8" t="s">
        <v>96</v>
      </c>
      <c r="B55" s="9" t="s">
        <v>97</v>
      </c>
      <c r="C55" s="10">
        <f t="shared" si="19"/>
        <v>1670000</v>
      </c>
      <c r="D55" s="10">
        <f t="shared" si="19"/>
        <v>0</v>
      </c>
      <c r="E55" s="10">
        <f t="shared" si="19"/>
        <v>0</v>
      </c>
      <c r="F55" s="10">
        <f t="shared" si="19"/>
        <v>1670000</v>
      </c>
      <c r="G55" s="10">
        <f t="shared" si="19"/>
        <v>704036.76</v>
      </c>
      <c r="H55" s="10">
        <f t="shared" si="19"/>
        <v>0</v>
      </c>
      <c r="I55" s="10">
        <f t="shared" si="19"/>
        <v>0</v>
      </c>
      <c r="J55" s="10">
        <f t="shared" si="19"/>
        <v>704036.76</v>
      </c>
      <c r="K55" s="11">
        <f t="shared" si="1"/>
        <v>42.15788982035929</v>
      </c>
    </row>
    <row r="56" spans="1:11" ht="19.5" customHeight="1" outlineLevel="5">
      <c r="A56" s="12" t="s">
        <v>98</v>
      </c>
      <c r="B56" s="13" t="s">
        <v>99</v>
      </c>
      <c r="C56" s="14">
        <f>SUM(D56+E56+F56)</f>
        <v>1670000</v>
      </c>
      <c r="D56" s="14"/>
      <c r="E56" s="14"/>
      <c r="F56" s="15">
        <v>1670000</v>
      </c>
      <c r="G56" s="14">
        <f>SUM(H56+I56+J56)</f>
        <v>704036.76</v>
      </c>
      <c r="H56" s="14"/>
      <c r="I56" s="14"/>
      <c r="J56" s="15">
        <v>704036.76</v>
      </c>
      <c r="K56" s="16">
        <f t="shared" si="1"/>
        <v>42.15788982035929</v>
      </c>
    </row>
    <row r="57" spans="1:11" ht="19.5" customHeight="1" outlineLevel="5">
      <c r="A57" s="8" t="s">
        <v>100</v>
      </c>
      <c r="B57" s="9" t="s">
        <v>101</v>
      </c>
      <c r="C57" s="10">
        <f aca="true" t="shared" si="20" ref="C57:J57">SUM(C58)</f>
        <v>120575</v>
      </c>
      <c r="D57" s="10">
        <f t="shared" si="20"/>
        <v>0</v>
      </c>
      <c r="E57" s="10">
        <f t="shared" si="20"/>
        <v>0</v>
      </c>
      <c r="F57" s="10">
        <f t="shared" si="20"/>
        <v>120575</v>
      </c>
      <c r="G57" s="10">
        <f t="shared" si="20"/>
        <v>78346</v>
      </c>
      <c r="H57" s="10">
        <f t="shared" si="20"/>
        <v>0</v>
      </c>
      <c r="I57" s="10">
        <f t="shared" si="20"/>
        <v>0</v>
      </c>
      <c r="J57" s="10">
        <f t="shared" si="20"/>
        <v>78346</v>
      </c>
      <c r="K57" s="11">
        <f t="shared" si="1"/>
        <v>64.97698527887206</v>
      </c>
    </row>
    <row r="58" spans="1:11" ht="33.75" customHeight="1" outlineLevel="5">
      <c r="A58" s="8" t="s">
        <v>102</v>
      </c>
      <c r="B58" s="9" t="s">
        <v>103</v>
      </c>
      <c r="C58" s="10">
        <f>SUM(C59:C60)</f>
        <v>120575</v>
      </c>
      <c r="D58" s="10">
        <f aca="true" t="shared" si="21" ref="D58:J58">SUM(D59:D60)</f>
        <v>0</v>
      </c>
      <c r="E58" s="10">
        <f t="shared" si="21"/>
        <v>0</v>
      </c>
      <c r="F58" s="10">
        <f t="shared" si="21"/>
        <v>120575</v>
      </c>
      <c r="G58" s="10">
        <f t="shared" si="21"/>
        <v>78346</v>
      </c>
      <c r="H58" s="10">
        <f t="shared" si="21"/>
        <v>0</v>
      </c>
      <c r="I58" s="10">
        <f t="shared" si="21"/>
        <v>0</v>
      </c>
      <c r="J58" s="10">
        <f t="shared" si="21"/>
        <v>78346</v>
      </c>
      <c r="K58" s="11">
        <f t="shared" si="1"/>
        <v>64.97698527887206</v>
      </c>
    </row>
    <row r="59" spans="1:11" ht="32.25" customHeight="1" outlineLevel="5">
      <c r="A59" s="12" t="s">
        <v>104</v>
      </c>
      <c r="B59" s="13" t="s">
        <v>105</v>
      </c>
      <c r="C59" s="14">
        <f>SUM(D59+E59+F59)</f>
        <v>120575</v>
      </c>
      <c r="D59" s="14"/>
      <c r="E59" s="14"/>
      <c r="F59" s="15">
        <v>120575</v>
      </c>
      <c r="G59" s="14">
        <f>SUM(H59+I59+J59)</f>
        <v>78346</v>
      </c>
      <c r="H59" s="14"/>
      <c r="I59" s="14"/>
      <c r="J59" s="15">
        <v>78346</v>
      </c>
      <c r="K59" s="16">
        <f t="shared" si="1"/>
        <v>64.97698527887206</v>
      </c>
    </row>
    <row r="60" spans="1:11" ht="32.25" customHeight="1" outlineLevel="5">
      <c r="A60" s="53" t="s">
        <v>446</v>
      </c>
      <c r="B60" s="54" t="s">
        <v>447</v>
      </c>
      <c r="C60" s="14">
        <f>SUM(D60+E60+F60)</f>
        <v>0</v>
      </c>
      <c r="D60" s="14"/>
      <c r="E60" s="14"/>
      <c r="F60" s="15"/>
      <c r="G60" s="14">
        <f>SUM(H60+I60+J60)</f>
        <v>0</v>
      </c>
      <c r="H60" s="14"/>
      <c r="I60" s="14"/>
      <c r="J60" s="15"/>
      <c r="K60" s="16" t="e">
        <f t="shared" si="1"/>
        <v>#DIV/0!</v>
      </c>
    </row>
    <row r="61" spans="1:11" ht="111.75" customHeight="1" outlineLevel="1">
      <c r="A61" s="8" t="s">
        <v>106</v>
      </c>
      <c r="B61" s="9" t="s">
        <v>107</v>
      </c>
      <c r="C61" s="10">
        <f aca="true" t="shared" si="22" ref="C61:J61">SUM(C62+C66+C70+C75)</f>
        <v>1607000</v>
      </c>
      <c r="D61" s="10">
        <f t="shared" si="22"/>
        <v>0</v>
      </c>
      <c r="E61" s="10">
        <f t="shared" si="22"/>
        <v>0</v>
      </c>
      <c r="F61" s="10">
        <f t="shared" si="22"/>
        <v>1607000</v>
      </c>
      <c r="G61" s="10">
        <f t="shared" si="22"/>
        <v>40643.55</v>
      </c>
      <c r="H61" s="10">
        <f t="shared" si="22"/>
        <v>0</v>
      </c>
      <c r="I61" s="10">
        <f t="shared" si="22"/>
        <v>0</v>
      </c>
      <c r="J61" s="10">
        <f t="shared" si="22"/>
        <v>40643.55</v>
      </c>
      <c r="K61" s="11">
        <f t="shared" si="1"/>
        <v>2.529156813939017</v>
      </c>
    </row>
    <row r="62" spans="1:11" ht="31.5" outlineLevel="2">
      <c r="A62" s="8" t="s">
        <v>108</v>
      </c>
      <c r="B62" s="9" t="s">
        <v>109</v>
      </c>
      <c r="C62" s="10">
        <f aca="true" t="shared" si="23" ref="C62:J62">SUM(C63)</f>
        <v>150000</v>
      </c>
      <c r="D62" s="10">
        <f t="shared" si="23"/>
        <v>0</v>
      </c>
      <c r="E62" s="10">
        <f t="shared" si="23"/>
        <v>0</v>
      </c>
      <c r="F62" s="10">
        <f t="shared" si="23"/>
        <v>150000</v>
      </c>
      <c r="G62" s="10">
        <f t="shared" si="23"/>
        <v>0</v>
      </c>
      <c r="H62" s="10">
        <f t="shared" si="23"/>
        <v>0</v>
      </c>
      <c r="I62" s="10">
        <f t="shared" si="23"/>
        <v>0</v>
      </c>
      <c r="J62" s="10">
        <f t="shared" si="23"/>
        <v>0</v>
      </c>
      <c r="K62" s="11">
        <f t="shared" si="1"/>
        <v>0</v>
      </c>
    </row>
    <row r="63" spans="1:11" ht="33" customHeight="1" outlineLevel="4">
      <c r="A63" s="8" t="s">
        <v>110</v>
      </c>
      <c r="B63" s="9" t="s">
        <v>111</v>
      </c>
      <c r="C63" s="10">
        <f aca="true" t="shared" si="24" ref="C63:J63">SUM(C64:C65)</f>
        <v>150000</v>
      </c>
      <c r="D63" s="10">
        <f t="shared" si="24"/>
        <v>0</v>
      </c>
      <c r="E63" s="10">
        <f t="shared" si="24"/>
        <v>0</v>
      </c>
      <c r="F63" s="10">
        <f t="shared" si="24"/>
        <v>150000</v>
      </c>
      <c r="G63" s="10">
        <f t="shared" si="24"/>
        <v>0</v>
      </c>
      <c r="H63" s="10">
        <f t="shared" si="24"/>
        <v>0</v>
      </c>
      <c r="I63" s="10">
        <f t="shared" si="24"/>
        <v>0</v>
      </c>
      <c r="J63" s="10">
        <f t="shared" si="24"/>
        <v>0</v>
      </c>
      <c r="K63" s="11">
        <f t="shared" si="1"/>
        <v>0</v>
      </c>
    </row>
    <row r="64" spans="1:11" ht="94.5" outlineLevel="5">
      <c r="A64" s="12" t="s">
        <v>112</v>
      </c>
      <c r="B64" s="13" t="s">
        <v>113</v>
      </c>
      <c r="C64" s="14">
        <f>SUM(D64+E64+F64)</f>
        <v>50000</v>
      </c>
      <c r="D64" s="14"/>
      <c r="E64" s="14"/>
      <c r="F64" s="23">
        <v>50000</v>
      </c>
      <c r="G64" s="14">
        <f>SUM(H64+I64+J64)</f>
        <v>0</v>
      </c>
      <c r="H64" s="14"/>
      <c r="I64" s="14"/>
      <c r="J64" s="15"/>
      <c r="K64" s="16">
        <f t="shared" si="1"/>
        <v>0</v>
      </c>
    </row>
    <row r="65" spans="1:11" ht="48" customHeight="1" outlineLevel="5">
      <c r="A65" s="12" t="s">
        <v>114</v>
      </c>
      <c r="B65" s="13" t="s">
        <v>115</v>
      </c>
      <c r="C65" s="14">
        <f>SUM(D65+E65+F65)</f>
        <v>100000</v>
      </c>
      <c r="D65" s="14"/>
      <c r="E65" s="14"/>
      <c r="F65" s="23">
        <v>100000</v>
      </c>
      <c r="G65" s="14">
        <f>SUM(H65+I65+J65)</f>
        <v>0</v>
      </c>
      <c r="H65" s="14"/>
      <c r="I65" s="14"/>
      <c r="J65" s="15"/>
      <c r="K65" s="16">
        <f t="shared" si="1"/>
        <v>0</v>
      </c>
    </row>
    <row r="66" spans="1:11" ht="47.25" outlineLevel="2">
      <c r="A66" s="8" t="s">
        <v>116</v>
      </c>
      <c r="B66" s="9" t="s">
        <v>117</v>
      </c>
      <c r="C66" s="10">
        <f aca="true" t="shared" si="25" ref="C66:J66">SUM(C67)</f>
        <v>240000</v>
      </c>
      <c r="D66" s="10">
        <f t="shared" si="25"/>
        <v>0</v>
      </c>
      <c r="E66" s="10">
        <f t="shared" si="25"/>
        <v>0</v>
      </c>
      <c r="F66" s="10">
        <f t="shared" si="25"/>
        <v>240000</v>
      </c>
      <c r="G66" s="10">
        <f t="shared" si="25"/>
        <v>0</v>
      </c>
      <c r="H66" s="10">
        <f t="shared" si="25"/>
        <v>0</v>
      </c>
      <c r="I66" s="10">
        <f t="shared" si="25"/>
        <v>0</v>
      </c>
      <c r="J66" s="10">
        <f t="shared" si="25"/>
        <v>0</v>
      </c>
      <c r="K66" s="11">
        <f t="shared" si="1"/>
        <v>0</v>
      </c>
    </row>
    <row r="67" spans="1:11" ht="47.25" outlineLevel="4">
      <c r="A67" s="8" t="s">
        <v>118</v>
      </c>
      <c r="B67" s="9" t="s">
        <v>119</v>
      </c>
      <c r="C67" s="10">
        <f aca="true" t="shared" si="26" ref="C67:J67">SUM(C68:C69)</f>
        <v>240000</v>
      </c>
      <c r="D67" s="10">
        <f t="shared" si="26"/>
        <v>0</v>
      </c>
      <c r="E67" s="10">
        <f t="shared" si="26"/>
        <v>0</v>
      </c>
      <c r="F67" s="10">
        <f t="shared" si="26"/>
        <v>240000</v>
      </c>
      <c r="G67" s="10">
        <f t="shared" si="26"/>
        <v>0</v>
      </c>
      <c r="H67" s="10">
        <f t="shared" si="26"/>
        <v>0</v>
      </c>
      <c r="I67" s="10">
        <f t="shared" si="26"/>
        <v>0</v>
      </c>
      <c r="J67" s="10">
        <f t="shared" si="26"/>
        <v>0</v>
      </c>
      <c r="K67" s="11">
        <f t="shared" si="1"/>
        <v>0</v>
      </c>
    </row>
    <row r="68" spans="1:11" ht="111.75" customHeight="1" outlineLevel="5">
      <c r="A68" s="12" t="s">
        <v>120</v>
      </c>
      <c r="B68" s="13" t="s">
        <v>121</v>
      </c>
      <c r="C68" s="14">
        <f>SUM(D68+E68+F68)</f>
        <v>66600</v>
      </c>
      <c r="D68" s="14"/>
      <c r="E68" s="14"/>
      <c r="F68" s="23">
        <v>66600</v>
      </c>
      <c r="G68" s="14">
        <f>SUM(H68+I68+J68)</f>
        <v>0</v>
      </c>
      <c r="H68" s="14"/>
      <c r="I68" s="14"/>
      <c r="J68" s="15"/>
      <c r="K68" s="16">
        <f t="shared" si="1"/>
        <v>0</v>
      </c>
    </row>
    <row r="69" spans="1:11" ht="129.75" customHeight="1" outlineLevel="5">
      <c r="A69" s="12" t="s">
        <v>122</v>
      </c>
      <c r="B69" s="13" t="s">
        <v>123</v>
      </c>
      <c r="C69" s="14">
        <f>SUM(D69+E69+F69)</f>
        <v>173400</v>
      </c>
      <c r="D69" s="14"/>
      <c r="E69" s="14"/>
      <c r="F69" s="23">
        <v>173400</v>
      </c>
      <c r="G69" s="14">
        <f>SUM(H69+I69+J69)</f>
        <v>0</v>
      </c>
      <c r="H69" s="14"/>
      <c r="I69" s="14"/>
      <c r="J69" s="15"/>
      <c r="K69" s="16">
        <f t="shared" si="1"/>
        <v>0</v>
      </c>
    </row>
    <row r="70" spans="1:11" ht="30.75" customHeight="1" outlineLevel="2">
      <c r="A70" s="8" t="s">
        <v>124</v>
      </c>
      <c r="B70" s="9" t="s">
        <v>125</v>
      </c>
      <c r="C70" s="10">
        <f aca="true" t="shared" si="27" ref="C70:J70">SUM(C71)</f>
        <v>1067000</v>
      </c>
      <c r="D70" s="10">
        <f t="shared" si="27"/>
        <v>0</v>
      </c>
      <c r="E70" s="10">
        <f t="shared" si="27"/>
        <v>0</v>
      </c>
      <c r="F70" s="10">
        <f t="shared" si="27"/>
        <v>1067000</v>
      </c>
      <c r="G70" s="10">
        <f t="shared" si="27"/>
        <v>27495.05</v>
      </c>
      <c r="H70" s="10">
        <f t="shared" si="27"/>
        <v>0</v>
      </c>
      <c r="I70" s="10">
        <f t="shared" si="27"/>
        <v>0</v>
      </c>
      <c r="J70" s="10">
        <f t="shared" si="27"/>
        <v>27495.05</v>
      </c>
      <c r="K70" s="11">
        <f t="shared" si="1"/>
        <v>2.5768556701030927</v>
      </c>
    </row>
    <row r="71" spans="1:11" ht="63" outlineLevel="4">
      <c r="A71" s="8" t="s">
        <v>126</v>
      </c>
      <c r="B71" s="9" t="s">
        <v>127</v>
      </c>
      <c r="C71" s="10">
        <f aca="true" t="shared" si="28" ref="C71:J71">SUM(C72:C74)</f>
        <v>1067000</v>
      </c>
      <c r="D71" s="10">
        <f t="shared" si="28"/>
        <v>0</v>
      </c>
      <c r="E71" s="10">
        <f t="shared" si="28"/>
        <v>0</v>
      </c>
      <c r="F71" s="10">
        <f t="shared" si="28"/>
        <v>1067000</v>
      </c>
      <c r="G71" s="10">
        <f t="shared" si="28"/>
        <v>27495.05</v>
      </c>
      <c r="H71" s="10">
        <f t="shared" si="28"/>
        <v>0</v>
      </c>
      <c r="I71" s="10">
        <f t="shared" si="28"/>
        <v>0</v>
      </c>
      <c r="J71" s="10">
        <f t="shared" si="28"/>
        <v>27495.05</v>
      </c>
      <c r="K71" s="11">
        <f t="shared" si="1"/>
        <v>2.5768556701030927</v>
      </c>
    </row>
    <row r="72" spans="1:11" ht="31.5" outlineLevel="4">
      <c r="A72" s="12" t="s">
        <v>128</v>
      </c>
      <c r="B72" s="17" t="s">
        <v>129</v>
      </c>
      <c r="C72" s="14">
        <f>SUM(D72+E72+F72)</f>
        <v>67000</v>
      </c>
      <c r="D72" s="14"/>
      <c r="E72" s="14"/>
      <c r="F72" s="24">
        <v>67000</v>
      </c>
      <c r="G72" s="14">
        <f>SUM(H72+I72+J72)</f>
        <v>27495.05</v>
      </c>
      <c r="H72" s="14"/>
      <c r="I72" s="14"/>
      <c r="J72" s="14">
        <v>27495.05</v>
      </c>
      <c r="K72" s="16">
        <f t="shared" si="1"/>
        <v>41.03738805970149</v>
      </c>
    </row>
    <row r="73" spans="1:11" ht="31.5" outlineLevel="5">
      <c r="A73" s="12" t="s">
        <v>130</v>
      </c>
      <c r="B73" s="13" t="s">
        <v>131</v>
      </c>
      <c r="C73" s="14">
        <f>SUM(D73+E73+F73)</f>
        <v>500000</v>
      </c>
      <c r="D73" s="14"/>
      <c r="E73" s="14"/>
      <c r="F73" s="23">
        <v>500000</v>
      </c>
      <c r="G73" s="14">
        <f>SUM(H73+I73+J73)</f>
        <v>0</v>
      </c>
      <c r="H73" s="14"/>
      <c r="I73" s="14"/>
      <c r="J73" s="14"/>
      <c r="K73" s="16">
        <f t="shared" si="1"/>
        <v>0</v>
      </c>
    </row>
    <row r="74" spans="1:11" ht="94.5" outlineLevel="5">
      <c r="A74" s="12" t="s">
        <v>132</v>
      </c>
      <c r="B74" s="13" t="s">
        <v>133</v>
      </c>
      <c r="C74" s="14">
        <f>SUM(D74+E74+F74)</f>
        <v>500000</v>
      </c>
      <c r="D74" s="14"/>
      <c r="E74" s="14"/>
      <c r="F74" s="23">
        <v>500000</v>
      </c>
      <c r="G74" s="14">
        <f>SUM(H74+I74+J74)</f>
        <v>0</v>
      </c>
      <c r="H74" s="14"/>
      <c r="I74" s="14"/>
      <c r="J74" s="14"/>
      <c r="K74" s="16">
        <f t="shared" si="1"/>
        <v>0</v>
      </c>
    </row>
    <row r="75" spans="1:11" ht="31.5" outlineLevel="2">
      <c r="A75" s="8" t="s">
        <v>134</v>
      </c>
      <c r="B75" s="9" t="s">
        <v>135</v>
      </c>
      <c r="C75" s="10">
        <f aca="true" t="shared" si="29" ref="C75:J75">SUM(C76)</f>
        <v>150000</v>
      </c>
      <c r="D75" s="10">
        <f t="shared" si="29"/>
        <v>0</v>
      </c>
      <c r="E75" s="10">
        <f t="shared" si="29"/>
        <v>0</v>
      </c>
      <c r="F75" s="10">
        <f t="shared" si="29"/>
        <v>150000</v>
      </c>
      <c r="G75" s="10">
        <f t="shared" si="29"/>
        <v>13148.5</v>
      </c>
      <c r="H75" s="10">
        <f t="shared" si="29"/>
        <v>0</v>
      </c>
      <c r="I75" s="10">
        <f t="shared" si="29"/>
        <v>0</v>
      </c>
      <c r="J75" s="10">
        <f t="shared" si="29"/>
        <v>13148.5</v>
      </c>
      <c r="K75" s="11">
        <f t="shared" si="1"/>
        <v>8.765666666666666</v>
      </c>
    </row>
    <row r="76" spans="1:11" ht="31.5" outlineLevel="4">
      <c r="A76" s="8" t="s">
        <v>136</v>
      </c>
      <c r="B76" s="9" t="s">
        <v>137</v>
      </c>
      <c r="C76" s="10">
        <f aca="true" t="shared" si="30" ref="C76:J76">SUM(C77:C78)</f>
        <v>150000</v>
      </c>
      <c r="D76" s="10">
        <f t="shared" si="30"/>
        <v>0</v>
      </c>
      <c r="E76" s="10">
        <f t="shared" si="30"/>
        <v>0</v>
      </c>
      <c r="F76" s="10">
        <f t="shared" si="30"/>
        <v>150000</v>
      </c>
      <c r="G76" s="10">
        <f t="shared" si="30"/>
        <v>13148.5</v>
      </c>
      <c r="H76" s="10">
        <f t="shared" si="30"/>
        <v>0</v>
      </c>
      <c r="I76" s="10">
        <f t="shared" si="30"/>
        <v>0</v>
      </c>
      <c r="J76" s="10">
        <f t="shared" si="30"/>
        <v>13148.5</v>
      </c>
      <c r="K76" s="11">
        <f t="shared" si="1"/>
        <v>8.765666666666666</v>
      </c>
    </row>
    <row r="77" spans="1:11" ht="15.75" outlineLevel="5">
      <c r="A77" s="12" t="s">
        <v>138</v>
      </c>
      <c r="B77" s="13" t="s">
        <v>139</v>
      </c>
      <c r="C77" s="14">
        <f>SUM(D77+E77+F77)</f>
        <v>100000</v>
      </c>
      <c r="D77" s="14"/>
      <c r="E77" s="14"/>
      <c r="F77" s="23">
        <v>100000</v>
      </c>
      <c r="G77" s="14">
        <f>SUM(H77+I77+J77)</f>
        <v>0</v>
      </c>
      <c r="H77" s="14"/>
      <c r="I77" s="14"/>
      <c r="J77" s="14"/>
      <c r="K77" s="16">
        <f t="shared" si="1"/>
        <v>0</v>
      </c>
    </row>
    <row r="78" spans="1:11" ht="31.5" outlineLevel="5">
      <c r="A78" s="12" t="s">
        <v>140</v>
      </c>
      <c r="B78" s="13" t="s">
        <v>141</v>
      </c>
      <c r="C78" s="14">
        <f>SUM(D78+E78+F78)</f>
        <v>50000</v>
      </c>
      <c r="D78" s="14"/>
      <c r="E78" s="14"/>
      <c r="F78" s="23">
        <v>50000</v>
      </c>
      <c r="G78" s="14">
        <f>SUM(H78+I78+J78)</f>
        <v>13148.5</v>
      </c>
      <c r="H78" s="14"/>
      <c r="I78" s="14"/>
      <c r="J78" s="14">
        <v>13148.5</v>
      </c>
      <c r="K78" s="16">
        <f t="shared" si="1"/>
        <v>26.296999999999997</v>
      </c>
    </row>
    <row r="79" spans="1:11" ht="78.75" outlineLevel="1">
      <c r="A79" s="8" t="s">
        <v>142</v>
      </c>
      <c r="B79" s="9" t="s">
        <v>143</v>
      </c>
      <c r="C79" s="10">
        <f aca="true" t="shared" si="31" ref="C79:J80">SUM(C80)</f>
        <v>75000</v>
      </c>
      <c r="D79" s="10">
        <f t="shared" si="31"/>
        <v>0</v>
      </c>
      <c r="E79" s="10">
        <f t="shared" si="31"/>
        <v>0</v>
      </c>
      <c r="F79" s="10">
        <f t="shared" si="31"/>
        <v>75000</v>
      </c>
      <c r="G79" s="10">
        <f t="shared" si="31"/>
        <v>8100</v>
      </c>
      <c r="H79" s="10">
        <f t="shared" si="31"/>
        <v>0</v>
      </c>
      <c r="I79" s="10">
        <f t="shared" si="31"/>
        <v>0</v>
      </c>
      <c r="J79" s="10">
        <f t="shared" si="31"/>
        <v>8100</v>
      </c>
      <c r="K79" s="11">
        <f t="shared" si="1"/>
        <v>10.8</v>
      </c>
    </row>
    <row r="80" spans="1:11" ht="47.25" outlineLevel="2">
      <c r="A80" s="8" t="s">
        <v>144</v>
      </c>
      <c r="B80" s="9" t="s">
        <v>145</v>
      </c>
      <c r="C80" s="10">
        <f t="shared" si="31"/>
        <v>75000</v>
      </c>
      <c r="D80" s="10">
        <f t="shared" si="31"/>
        <v>0</v>
      </c>
      <c r="E80" s="10">
        <f t="shared" si="31"/>
        <v>0</v>
      </c>
      <c r="F80" s="10">
        <f t="shared" si="31"/>
        <v>75000</v>
      </c>
      <c r="G80" s="10">
        <f t="shared" si="31"/>
        <v>8100</v>
      </c>
      <c r="H80" s="10">
        <f t="shared" si="31"/>
        <v>0</v>
      </c>
      <c r="I80" s="10">
        <f t="shared" si="31"/>
        <v>0</v>
      </c>
      <c r="J80" s="10">
        <f t="shared" si="31"/>
        <v>8100</v>
      </c>
      <c r="K80" s="11">
        <f t="shared" si="1"/>
        <v>10.8</v>
      </c>
    </row>
    <row r="81" spans="1:11" ht="47.25" outlineLevel="4">
      <c r="A81" s="8" t="s">
        <v>146</v>
      </c>
      <c r="B81" s="9" t="s">
        <v>147</v>
      </c>
      <c r="C81" s="10">
        <f aca="true" t="shared" si="32" ref="C81:J81">SUM(C82:C82)</f>
        <v>75000</v>
      </c>
      <c r="D81" s="10">
        <f t="shared" si="32"/>
        <v>0</v>
      </c>
      <c r="E81" s="10">
        <f t="shared" si="32"/>
        <v>0</v>
      </c>
      <c r="F81" s="10">
        <f t="shared" si="32"/>
        <v>75000</v>
      </c>
      <c r="G81" s="10">
        <f t="shared" si="32"/>
        <v>8100</v>
      </c>
      <c r="H81" s="10">
        <f t="shared" si="32"/>
        <v>0</v>
      </c>
      <c r="I81" s="10">
        <f t="shared" si="32"/>
        <v>0</v>
      </c>
      <c r="J81" s="10">
        <f t="shared" si="32"/>
        <v>8100</v>
      </c>
      <c r="K81" s="16">
        <f t="shared" si="1"/>
        <v>10.8</v>
      </c>
    </row>
    <row r="82" spans="1:11" ht="31.5" outlineLevel="5">
      <c r="A82" s="12" t="s">
        <v>148</v>
      </c>
      <c r="B82" s="13" t="s">
        <v>149</v>
      </c>
      <c r="C82" s="14">
        <f>SUM(D82+E82+F82)</f>
        <v>75000</v>
      </c>
      <c r="D82" s="14"/>
      <c r="E82" s="14"/>
      <c r="F82" s="15">
        <v>75000</v>
      </c>
      <c r="G82" s="14">
        <f>SUM(H82+I82+J82)</f>
        <v>8100</v>
      </c>
      <c r="H82" s="14"/>
      <c r="I82" s="14"/>
      <c r="J82" s="15">
        <v>8100</v>
      </c>
      <c r="K82" s="16">
        <f t="shared" si="1"/>
        <v>10.8</v>
      </c>
    </row>
    <row r="83" spans="1:11" ht="63" outlineLevel="1">
      <c r="A83" s="8" t="s">
        <v>150</v>
      </c>
      <c r="B83" s="9" t="s">
        <v>151</v>
      </c>
      <c r="C83" s="10">
        <f aca="true" t="shared" si="33" ref="C83:J83">SUM(C84+C87+C90+C93+C97)</f>
        <v>537715.51</v>
      </c>
      <c r="D83" s="10">
        <f t="shared" si="33"/>
        <v>0</v>
      </c>
      <c r="E83" s="10">
        <f t="shared" si="33"/>
        <v>100715.51</v>
      </c>
      <c r="F83" s="10">
        <f t="shared" si="33"/>
        <v>437000</v>
      </c>
      <c r="G83" s="10">
        <f t="shared" si="33"/>
        <v>26020.23</v>
      </c>
      <c r="H83" s="10">
        <f t="shared" si="33"/>
        <v>0</v>
      </c>
      <c r="I83" s="10">
        <f t="shared" si="33"/>
        <v>0</v>
      </c>
      <c r="J83" s="10">
        <f t="shared" si="33"/>
        <v>26020.23</v>
      </c>
      <c r="K83" s="11">
        <f t="shared" si="1"/>
        <v>4.839032818673949</v>
      </c>
    </row>
    <row r="84" spans="1:11" ht="47.25" outlineLevel="2">
      <c r="A84" s="8" t="s">
        <v>152</v>
      </c>
      <c r="B84" s="9" t="s">
        <v>153</v>
      </c>
      <c r="C84" s="10">
        <f aca="true" t="shared" si="34" ref="C84:J85">SUM(C85)</f>
        <v>30519.51</v>
      </c>
      <c r="D84" s="10">
        <f t="shared" si="34"/>
        <v>0</v>
      </c>
      <c r="E84" s="10">
        <f t="shared" si="34"/>
        <v>30519.51</v>
      </c>
      <c r="F84" s="10">
        <f t="shared" si="34"/>
        <v>0</v>
      </c>
      <c r="G84" s="10">
        <f t="shared" si="34"/>
        <v>0</v>
      </c>
      <c r="H84" s="10">
        <f t="shared" si="34"/>
        <v>0</v>
      </c>
      <c r="I84" s="10">
        <f t="shared" si="34"/>
        <v>0</v>
      </c>
      <c r="J84" s="10">
        <f t="shared" si="34"/>
        <v>0</v>
      </c>
      <c r="K84" s="11">
        <f t="shared" si="1"/>
        <v>0</v>
      </c>
    </row>
    <row r="85" spans="1:11" ht="63" outlineLevel="4">
      <c r="A85" s="8" t="s">
        <v>154</v>
      </c>
      <c r="B85" s="9" t="s">
        <v>155</v>
      </c>
      <c r="C85" s="10">
        <f t="shared" si="34"/>
        <v>30519.51</v>
      </c>
      <c r="D85" s="10">
        <f t="shared" si="34"/>
        <v>0</v>
      </c>
      <c r="E85" s="10">
        <f t="shared" si="34"/>
        <v>30519.51</v>
      </c>
      <c r="F85" s="10">
        <f t="shared" si="34"/>
        <v>0</v>
      </c>
      <c r="G85" s="10">
        <f t="shared" si="34"/>
        <v>0</v>
      </c>
      <c r="H85" s="10">
        <f t="shared" si="34"/>
        <v>0</v>
      </c>
      <c r="I85" s="10">
        <f t="shared" si="34"/>
        <v>0</v>
      </c>
      <c r="J85" s="10">
        <f t="shared" si="34"/>
        <v>0</v>
      </c>
      <c r="K85" s="11">
        <f t="shared" si="1"/>
        <v>0</v>
      </c>
    </row>
    <row r="86" spans="1:11" ht="159" customHeight="1" outlineLevel="5">
      <c r="A86" s="12" t="s">
        <v>156</v>
      </c>
      <c r="B86" s="13" t="s">
        <v>157</v>
      </c>
      <c r="C86" s="14">
        <f>SUM(D86+E86+F86)</f>
        <v>30519.51</v>
      </c>
      <c r="D86" s="14"/>
      <c r="E86" s="14">
        <v>30519.51</v>
      </c>
      <c r="F86" s="15"/>
      <c r="G86" s="14">
        <f>SUM(H86+I86+J86)</f>
        <v>0</v>
      </c>
      <c r="H86" s="14"/>
      <c r="I86" s="14"/>
      <c r="J86" s="15"/>
      <c r="K86" s="16">
        <f t="shared" si="1"/>
        <v>0</v>
      </c>
    </row>
    <row r="87" spans="1:11" ht="48" customHeight="1" outlineLevel="2">
      <c r="A87" s="8" t="s">
        <v>158</v>
      </c>
      <c r="B87" s="9" t="s">
        <v>159</v>
      </c>
      <c r="C87" s="10">
        <f aca="true" t="shared" si="35" ref="C87:J88">SUM(C88)</f>
        <v>70196</v>
      </c>
      <c r="D87" s="10">
        <f t="shared" si="35"/>
        <v>0</v>
      </c>
      <c r="E87" s="10">
        <f t="shared" si="35"/>
        <v>70196</v>
      </c>
      <c r="F87" s="10">
        <f t="shared" si="35"/>
        <v>0</v>
      </c>
      <c r="G87" s="10">
        <f t="shared" si="35"/>
        <v>0</v>
      </c>
      <c r="H87" s="10">
        <f t="shared" si="35"/>
        <v>0</v>
      </c>
      <c r="I87" s="10">
        <f t="shared" si="35"/>
        <v>0</v>
      </c>
      <c r="J87" s="10">
        <f t="shared" si="35"/>
        <v>0</v>
      </c>
      <c r="K87" s="11">
        <f t="shared" si="1"/>
        <v>0</v>
      </c>
    </row>
    <row r="88" spans="1:11" ht="63" outlineLevel="4">
      <c r="A88" s="8" t="s">
        <v>160</v>
      </c>
      <c r="B88" s="9" t="s">
        <v>161</v>
      </c>
      <c r="C88" s="10">
        <f t="shared" si="35"/>
        <v>70196</v>
      </c>
      <c r="D88" s="10">
        <f t="shared" si="35"/>
        <v>0</v>
      </c>
      <c r="E88" s="10">
        <f t="shared" si="35"/>
        <v>70196</v>
      </c>
      <c r="F88" s="10">
        <f t="shared" si="35"/>
        <v>0</v>
      </c>
      <c r="G88" s="10">
        <f t="shared" si="35"/>
        <v>0</v>
      </c>
      <c r="H88" s="10">
        <f t="shared" si="35"/>
        <v>0</v>
      </c>
      <c r="I88" s="10">
        <f t="shared" si="35"/>
        <v>0</v>
      </c>
      <c r="J88" s="10">
        <f t="shared" si="35"/>
        <v>0</v>
      </c>
      <c r="K88" s="11">
        <f t="shared" si="1"/>
        <v>0</v>
      </c>
    </row>
    <row r="89" spans="1:11" ht="156.75" customHeight="1" outlineLevel="5">
      <c r="A89" s="12" t="s">
        <v>162</v>
      </c>
      <c r="B89" s="13" t="s">
        <v>163</v>
      </c>
      <c r="C89" s="14">
        <f>SUM(D89+E89+F89)</f>
        <v>70196</v>
      </c>
      <c r="D89" s="14"/>
      <c r="E89" s="14">
        <v>70196</v>
      </c>
      <c r="F89" s="15"/>
      <c r="G89" s="14">
        <f>SUM(H89+I89+J89)</f>
        <v>0</v>
      </c>
      <c r="H89" s="14"/>
      <c r="I89" s="14"/>
      <c r="J89" s="15"/>
      <c r="K89" s="16">
        <f t="shared" si="1"/>
        <v>0</v>
      </c>
    </row>
    <row r="90" spans="1:11" ht="33.75" customHeight="1" outlineLevel="2">
      <c r="A90" s="8" t="s">
        <v>164</v>
      </c>
      <c r="B90" s="9" t="s">
        <v>165</v>
      </c>
      <c r="C90" s="10">
        <f aca="true" t="shared" si="36" ref="C90:J91">SUM(C91)</f>
        <v>300000</v>
      </c>
      <c r="D90" s="10">
        <f t="shared" si="36"/>
        <v>0</v>
      </c>
      <c r="E90" s="10">
        <f t="shared" si="36"/>
        <v>0</v>
      </c>
      <c r="F90" s="10">
        <f t="shared" si="36"/>
        <v>300000</v>
      </c>
      <c r="G90" s="10">
        <f t="shared" si="36"/>
        <v>0</v>
      </c>
      <c r="H90" s="10">
        <f t="shared" si="36"/>
        <v>0</v>
      </c>
      <c r="I90" s="10">
        <f t="shared" si="36"/>
        <v>0</v>
      </c>
      <c r="J90" s="10">
        <f t="shared" si="36"/>
        <v>0</v>
      </c>
      <c r="K90" s="11">
        <f t="shared" si="1"/>
        <v>0</v>
      </c>
    </row>
    <row r="91" spans="1:11" ht="48.75" customHeight="1" outlineLevel="4">
      <c r="A91" s="8" t="s">
        <v>166</v>
      </c>
      <c r="B91" s="9" t="s">
        <v>167</v>
      </c>
      <c r="C91" s="10">
        <f t="shared" si="36"/>
        <v>300000</v>
      </c>
      <c r="D91" s="10">
        <f t="shared" si="36"/>
        <v>0</v>
      </c>
      <c r="E91" s="10">
        <f t="shared" si="36"/>
        <v>0</v>
      </c>
      <c r="F91" s="10">
        <f t="shared" si="36"/>
        <v>300000</v>
      </c>
      <c r="G91" s="10">
        <f t="shared" si="36"/>
        <v>0</v>
      </c>
      <c r="H91" s="10">
        <f t="shared" si="36"/>
        <v>0</v>
      </c>
      <c r="I91" s="10">
        <f t="shared" si="36"/>
        <v>0</v>
      </c>
      <c r="J91" s="10">
        <f t="shared" si="36"/>
        <v>0</v>
      </c>
      <c r="K91" s="11">
        <f t="shared" si="1"/>
        <v>0</v>
      </c>
    </row>
    <row r="92" spans="1:11" ht="47.25" outlineLevel="5">
      <c r="A92" s="12" t="s">
        <v>168</v>
      </c>
      <c r="B92" s="13" t="s">
        <v>169</v>
      </c>
      <c r="C92" s="14">
        <f>SUM(D92+E92+F92)</f>
        <v>300000</v>
      </c>
      <c r="D92" s="14"/>
      <c r="E92" s="14"/>
      <c r="F92" s="15">
        <v>300000</v>
      </c>
      <c r="G92" s="14">
        <f>SUM(H92+I92+J92)</f>
        <v>0</v>
      </c>
      <c r="H92" s="14"/>
      <c r="I92" s="14"/>
      <c r="J92" s="15"/>
      <c r="K92" s="16">
        <f t="shared" si="1"/>
        <v>0</v>
      </c>
    </row>
    <row r="93" spans="1:11" ht="31.5" outlineLevel="2">
      <c r="A93" s="8" t="s">
        <v>170</v>
      </c>
      <c r="B93" s="9" t="s">
        <v>171</v>
      </c>
      <c r="C93" s="10">
        <f aca="true" t="shared" si="37" ref="C93:J93">SUM(C94)</f>
        <v>87000</v>
      </c>
      <c r="D93" s="10">
        <f t="shared" si="37"/>
        <v>0</v>
      </c>
      <c r="E93" s="10">
        <f t="shared" si="37"/>
        <v>0</v>
      </c>
      <c r="F93" s="10">
        <f t="shared" si="37"/>
        <v>87000</v>
      </c>
      <c r="G93" s="10">
        <f t="shared" si="37"/>
        <v>18020.23</v>
      </c>
      <c r="H93" s="10">
        <f t="shared" si="37"/>
        <v>0</v>
      </c>
      <c r="I93" s="10">
        <f t="shared" si="37"/>
        <v>0</v>
      </c>
      <c r="J93" s="10">
        <f t="shared" si="37"/>
        <v>18020.23</v>
      </c>
      <c r="K93" s="11">
        <f t="shared" si="1"/>
        <v>20.71290804597701</v>
      </c>
    </row>
    <row r="94" spans="1:11" ht="61.5" customHeight="1" outlineLevel="4">
      <c r="A94" s="8" t="s">
        <v>172</v>
      </c>
      <c r="B94" s="9" t="s">
        <v>173</v>
      </c>
      <c r="C94" s="10">
        <f>SUM(C95:C96)</f>
        <v>87000</v>
      </c>
      <c r="D94" s="10">
        <f>SUM(D95:D96)</f>
        <v>0</v>
      </c>
      <c r="E94" s="10">
        <f>SUM(E95:E96)</f>
        <v>0</v>
      </c>
      <c r="F94" s="10">
        <f>SUM(F95:F96)</f>
        <v>87000</v>
      </c>
      <c r="G94" s="10">
        <f>SUM(G95:G96)</f>
        <v>18020.23</v>
      </c>
      <c r="H94" s="10">
        <f>SUM(H95:H96)</f>
        <v>0</v>
      </c>
      <c r="I94" s="10">
        <f>SUM(I95:I96)</f>
        <v>0</v>
      </c>
      <c r="J94" s="10">
        <f>SUM(J95:J96)</f>
        <v>18020.23</v>
      </c>
      <c r="K94" s="11">
        <f t="shared" si="1"/>
        <v>20.71290804597701</v>
      </c>
    </row>
    <row r="95" spans="1:11" ht="15.75" outlineLevel="4">
      <c r="A95" s="12" t="s">
        <v>470</v>
      </c>
      <c r="B95" s="17" t="s">
        <v>469</v>
      </c>
      <c r="C95" s="14">
        <f>SUM(D95+E95+F95)</f>
        <v>7000</v>
      </c>
      <c r="D95" s="14"/>
      <c r="E95" s="14"/>
      <c r="F95" s="14">
        <v>7000</v>
      </c>
      <c r="G95" s="14">
        <f>SUM(H95+I95+J95)</f>
        <v>7000</v>
      </c>
      <c r="H95" s="14"/>
      <c r="I95" s="14"/>
      <c r="J95" s="14">
        <v>7000</v>
      </c>
      <c r="K95" s="16">
        <f t="shared" si="1"/>
        <v>100</v>
      </c>
    </row>
    <row r="96" spans="1:11" ht="31.5" outlineLevel="5">
      <c r="A96" s="12" t="s">
        <v>174</v>
      </c>
      <c r="B96" s="13" t="s">
        <v>175</v>
      </c>
      <c r="C96" s="14">
        <f>SUM(D96+E96+F96)</f>
        <v>80000</v>
      </c>
      <c r="D96" s="14"/>
      <c r="E96" s="14"/>
      <c r="F96" s="15">
        <v>80000</v>
      </c>
      <c r="G96" s="14">
        <f>SUM(H96+I96+J96)</f>
        <v>11020.23</v>
      </c>
      <c r="H96" s="14"/>
      <c r="I96" s="14"/>
      <c r="J96" s="15">
        <v>11020.23</v>
      </c>
      <c r="K96" s="16">
        <f t="shared" si="1"/>
        <v>13.7752875</v>
      </c>
    </row>
    <row r="97" spans="1:11" ht="45" customHeight="1" outlineLevel="2">
      <c r="A97" s="8" t="s">
        <v>176</v>
      </c>
      <c r="B97" s="9" t="s">
        <v>177</v>
      </c>
      <c r="C97" s="10">
        <f aca="true" t="shared" si="38" ref="C97:J98">SUM(C98)</f>
        <v>50000</v>
      </c>
      <c r="D97" s="10">
        <f t="shared" si="38"/>
        <v>0</v>
      </c>
      <c r="E97" s="10">
        <f t="shared" si="38"/>
        <v>0</v>
      </c>
      <c r="F97" s="10">
        <f t="shared" si="38"/>
        <v>50000</v>
      </c>
      <c r="G97" s="10">
        <f t="shared" si="38"/>
        <v>8000</v>
      </c>
      <c r="H97" s="10">
        <f t="shared" si="38"/>
        <v>0</v>
      </c>
      <c r="I97" s="10">
        <f t="shared" si="38"/>
        <v>0</v>
      </c>
      <c r="J97" s="10">
        <f t="shared" si="38"/>
        <v>8000</v>
      </c>
      <c r="K97" s="11">
        <f t="shared" si="1"/>
        <v>16</v>
      </c>
    </row>
    <row r="98" spans="1:11" ht="49.5" customHeight="1" outlineLevel="4">
      <c r="A98" s="8" t="s">
        <v>178</v>
      </c>
      <c r="B98" s="9" t="s">
        <v>179</v>
      </c>
      <c r="C98" s="10">
        <f t="shared" si="38"/>
        <v>50000</v>
      </c>
      <c r="D98" s="10">
        <f t="shared" si="38"/>
        <v>0</v>
      </c>
      <c r="E98" s="10">
        <f t="shared" si="38"/>
        <v>0</v>
      </c>
      <c r="F98" s="10">
        <f t="shared" si="38"/>
        <v>50000</v>
      </c>
      <c r="G98" s="10">
        <f t="shared" si="38"/>
        <v>8000</v>
      </c>
      <c r="H98" s="10">
        <f t="shared" si="38"/>
        <v>0</v>
      </c>
      <c r="I98" s="10">
        <f t="shared" si="38"/>
        <v>0</v>
      </c>
      <c r="J98" s="10">
        <f t="shared" si="38"/>
        <v>8000</v>
      </c>
      <c r="K98" s="11">
        <f t="shared" si="1"/>
        <v>16</v>
      </c>
    </row>
    <row r="99" spans="1:11" ht="31.5" outlineLevel="5">
      <c r="A99" s="12" t="s">
        <v>180</v>
      </c>
      <c r="B99" s="13" t="s">
        <v>181</v>
      </c>
      <c r="C99" s="14">
        <f>SUM(D99+E99+F99)</f>
        <v>50000</v>
      </c>
      <c r="D99" s="14"/>
      <c r="E99" s="14"/>
      <c r="F99" s="15">
        <v>50000</v>
      </c>
      <c r="G99" s="14">
        <f>SUM(H99+I99+J99)</f>
        <v>8000</v>
      </c>
      <c r="H99" s="14"/>
      <c r="I99" s="14"/>
      <c r="J99" s="15">
        <v>8000</v>
      </c>
      <c r="K99" s="16">
        <f t="shared" si="1"/>
        <v>16</v>
      </c>
    </row>
    <row r="100" spans="1:11" ht="65.25" customHeight="1" outlineLevel="1">
      <c r="A100" s="8" t="s">
        <v>182</v>
      </c>
      <c r="B100" s="9" t="s">
        <v>183</v>
      </c>
      <c r="C100" s="10">
        <f aca="true" t="shared" si="39" ref="C100:J101">SUM(C101)</f>
        <v>2913903</v>
      </c>
      <c r="D100" s="10">
        <f t="shared" si="39"/>
        <v>0</v>
      </c>
      <c r="E100" s="10">
        <f t="shared" si="39"/>
        <v>0</v>
      </c>
      <c r="F100" s="10">
        <f t="shared" si="39"/>
        <v>2913903</v>
      </c>
      <c r="G100" s="10">
        <f t="shared" si="39"/>
        <v>1307572.4</v>
      </c>
      <c r="H100" s="10">
        <f t="shared" si="39"/>
        <v>0</v>
      </c>
      <c r="I100" s="10">
        <f t="shared" si="39"/>
        <v>0</v>
      </c>
      <c r="J100" s="10">
        <f t="shared" si="39"/>
        <v>1307572.4</v>
      </c>
      <c r="K100" s="11">
        <f t="shared" si="1"/>
        <v>44.87357334818626</v>
      </c>
    </row>
    <row r="101" spans="1:11" ht="63.75" customHeight="1" outlineLevel="2">
      <c r="A101" s="8" t="s">
        <v>184</v>
      </c>
      <c r="B101" s="9" t="s">
        <v>185</v>
      </c>
      <c r="C101" s="10">
        <f t="shared" si="39"/>
        <v>2913903</v>
      </c>
      <c r="D101" s="10">
        <f t="shared" si="39"/>
        <v>0</v>
      </c>
      <c r="E101" s="10">
        <f t="shared" si="39"/>
        <v>0</v>
      </c>
      <c r="F101" s="10">
        <f t="shared" si="39"/>
        <v>2913903</v>
      </c>
      <c r="G101" s="10">
        <f t="shared" si="39"/>
        <v>1307572.4</v>
      </c>
      <c r="H101" s="10">
        <f t="shared" si="39"/>
        <v>0</v>
      </c>
      <c r="I101" s="10">
        <f t="shared" si="39"/>
        <v>0</v>
      </c>
      <c r="J101" s="10">
        <f t="shared" si="39"/>
        <v>1307572.4</v>
      </c>
      <c r="K101" s="11">
        <f t="shared" si="1"/>
        <v>44.87357334818626</v>
      </c>
    </row>
    <row r="102" spans="1:11" ht="65.25" customHeight="1" outlineLevel="4">
      <c r="A102" s="8" t="s">
        <v>186</v>
      </c>
      <c r="B102" s="9" t="s">
        <v>187</v>
      </c>
      <c r="C102" s="10">
        <f aca="true" t="shared" si="40" ref="C102:J102">SUM(C103:C105)</f>
        <v>2913903</v>
      </c>
      <c r="D102" s="10">
        <f t="shared" si="40"/>
        <v>0</v>
      </c>
      <c r="E102" s="10">
        <f t="shared" si="40"/>
        <v>0</v>
      </c>
      <c r="F102" s="10">
        <f t="shared" si="40"/>
        <v>2913903</v>
      </c>
      <c r="G102" s="10">
        <f t="shared" si="40"/>
        <v>1307572.4</v>
      </c>
      <c r="H102" s="10">
        <f t="shared" si="40"/>
        <v>0</v>
      </c>
      <c r="I102" s="10">
        <f t="shared" si="40"/>
        <v>0</v>
      </c>
      <c r="J102" s="10">
        <f t="shared" si="40"/>
        <v>1307572.4</v>
      </c>
      <c r="K102" s="11">
        <f t="shared" si="1"/>
        <v>44.87357334818626</v>
      </c>
    </row>
    <row r="103" spans="1:11" ht="63" outlineLevel="5">
      <c r="A103" s="12" t="s">
        <v>188</v>
      </c>
      <c r="B103" s="13" t="s">
        <v>189</v>
      </c>
      <c r="C103" s="14">
        <f>SUM(D103+E103+F103)</f>
        <v>2613903</v>
      </c>
      <c r="D103" s="14"/>
      <c r="E103" s="14"/>
      <c r="F103" s="23">
        <v>2613903</v>
      </c>
      <c r="G103" s="14">
        <f>SUM(H103+I103+J103)</f>
        <v>1255000</v>
      </c>
      <c r="H103" s="14"/>
      <c r="I103" s="14"/>
      <c r="J103" s="15">
        <v>1255000</v>
      </c>
      <c r="K103" s="16">
        <f t="shared" si="1"/>
        <v>48.01249319504205</v>
      </c>
    </row>
    <row r="104" spans="1:11" ht="31.5" outlineLevel="5">
      <c r="A104" s="55" t="s">
        <v>448</v>
      </c>
      <c r="B104" s="54" t="s">
        <v>449</v>
      </c>
      <c r="C104" s="14">
        <f>SUM(D104+E104+F104)</f>
        <v>0</v>
      </c>
      <c r="D104" s="14"/>
      <c r="E104" s="14"/>
      <c r="F104" s="23"/>
      <c r="G104" s="14">
        <f>SUM(H104+I104+J104)</f>
        <v>0</v>
      </c>
      <c r="H104" s="14"/>
      <c r="I104" s="14"/>
      <c r="J104" s="15"/>
      <c r="K104" s="16" t="e">
        <f t="shared" si="1"/>
        <v>#DIV/0!</v>
      </c>
    </row>
    <row r="105" spans="1:11" ht="112.5" customHeight="1" outlineLevel="5">
      <c r="A105" s="12" t="s">
        <v>190</v>
      </c>
      <c r="B105" s="13" t="s">
        <v>191</v>
      </c>
      <c r="C105" s="14">
        <f>SUM(D105+E105+F105)</f>
        <v>300000</v>
      </c>
      <c r="D105" s="14"/>
      <c r="E105" s="14"/>
      <c r="F105" s="23">
        <v>300000</v>
      </c>
      <c r="G105" s="14">
        <f>SUM(H105+I105+J105)</f>
        <v>52572.4</v>
      </c>
      <c r="H105" s="14"/>
      <c r="I105" s="14"/>
      <c r="J105" s="15">
        <v>52572.4</v>
      </c>
      <c r="K105" s="16">
        <f t="shared" si="1"/>
        <v>17.52413333333333</v>
      </c>
    </row>
    <row r="106" spans="1:11" ht="47.25" customHeight="1" outlineLevel="1">
      <c r="A106" s="8" t="s">
        <v>192</v>
      </c>
      <c r="B106" s="9" t="s">
        <v>193</v>
      </c>
      <c r="C106" s="10">
        <f aca="true" t="shared" si="41" ref="C106:J106">SUM(C107+C113+C116)</f>
        <v>834619.5900000001</v>
      </c>
      <c r="D106" s="10">
        <f t="shared" si="41"/>
        <v>0</v>
      </c>
      <c r="E106" s="10">
        <f t="shared" si="41"/>
        <v>391619.59</v>
      </c>
      <c r="F106" s="10">
        <f t="shared" si="41"/>
        <v>443000</v>
      </c>
      <c r="G106" s="10">
        <f t="shared" si="41"/>
        <v>319906.7</v>
      </c>
      <c r="H106" s="10">
        <f t="shared" si="41"/>
        <v>0</v>
      </c>
      <c r="I106" s="10">
        <f t="shared" si="41"/>
        <v>148475.7</v>
      </c>
      <c r="J106" s="10">
        <f t="shared" si="41"/>
        <v>171431</v>
      </c>
      <c r="K106" s="11">
        <f t="shared" si="1"/>
        <v>38.32964189110395</v>
      </c>
    </row>
    <row r="107" spans="1:11" ht="47.25" outlineLevel="2">
      <c r="A107" s="8" t="s">
        <v>194</v>
      </c>
      <c r="B107" s="9" t="s">
        <v>195</v>
      </c>
      <c r="C107" s="10">
        <f aca="true" t="shared" si="42" ref="C107:J107">SUM(C108+C110)</f>
        <v>546619.5900000001</v>
      </c>
      <c r="D107" s="10">
        <f t="shared" si="42"/>
        <v>0</v>
      </c>
      <c r="E107" s="10">
        <f t="shared" si="42"/>
        <v>391619.59</v>
      </c>
      <c r="F107" s="10">
        <f t="shared" si="42"/>
        <v>155000</v>
      </c>
      <c r="G107" s="10">
        <f t="shared" si="42"/>
        <v>148475.7</v>
      </c>
      <c r="H107" s="10">
        <f t="shared" si="42"/>
        <v>0</v>
      </c>
      <c r="I107" s="10">
        <f t="shared" si="42"/>
        <v>148475.7</v>
      </c>
      <c r="J107" s="10">
        <f t="shared" si="42"/>
        <v>0</v>
      </c>
      <c r="K107" s="11">
        <f t="shared" si="1"/>
        <v>27.16252814868929</v>
      </c>
    </row>
    <row r="108" spans="1:11" ht="47.25" outlineLevel="4">
      <c r="A108" s="8" t="s">
        <v>196</v>
      </c>
      <c r="B108" s="9" t="s">
        <v>197</v>
      </c>
      <c r="C108" s="10">
        <f aca="true" t="shared" si="43" ref="C108:J108">SUM(C109:C109)</f>
        <v>130000</v>
      </c>
      <c r="D108" s="10">
        <f t="shared" si="43"/>
        <v>0</v>
      </c>
      <c r="E108" s="10">
        <f t="shared" si="43"/>
        <v>0</v>
      </c>
      <c r="F108" s="10">
        <f t="shared" si="43"/>
        <v>130000</v>
      </c>
      <c r="G108" s="10">
        <f t="shared" si="43"/>
        <v>0</v>
      </c>
      <c r="H108" s="10">
        <f t="shared" si="43"/>
        <v>0</v>
      </c>
      <c r="I108" s="10">
        <f t="shared" si="43"/>
        <v>0</v>
      </c>
      <c r="J108" s="10">
        <f t="shared" si="43"/>
        <v>0</v>
      </c>
      <c r="K108" s="11">
        <f t="shared" si="1"/>
        <v>0</v>
      </c>
    </row>
    <row r="109" spans="1:11" ht="63" outlineLevel="5">
      <c r="A109" s="12" t="s">
        <v>198</v>
      </c>
      <c r="B109" s="13" t="s">
        <v>199</v>
      </c>
      <c r="C109" s="14">
        <f>SUM(D109+E109+F109)</f>
        <v>130000</v>
      </c>
      <c r="D109" s="14"/>
      <c r="E109" s="14"/>
      <c r="F109" s="15">
        <v>130000</v>
      </c>
      <c r="G109" s="14">
        <f>SUM(H109+I109+J109)</f>
        <v>0</v>
      </c>
      <c r="H109" s="14"/>
      <c r="I109" s="14"/>
      <c r="J109" s="15"/>
      <c r="K109" s="16">
        <f t="shared" si="1"/>
        <v>0</v>
      </c>
    </row>
    <row r="110" spans="1:11" ht="48.75" customHeight="1" outlineLevel="4">
      <c r="A110" s="8" t="s">
        <v>200</v>
      </c>
      <c r="B110" s="9" t="s">
        <v>201</v>
      </c>
      <c r="C110" s="10">
        <f aca="true" t="shared" si="44" ref="C110:J110">SUM(C111:C112)</f>
        <v>416619.59</v>
      </c>
      <c r="D110" s="10">
        <f t="shared" si="44"/>
        <v>0</v>
      </c>
      <c r="E110" s="10">
        <f t="shared" si="44"/>
        <v>391619.59</v>
      </c>
      <c r="F110" s="10">
        <f t="shared" si="44"/>
        <v>25000</v>
      </c>
      <c r="G110" s="10">
        <f t="shared" si="44"/>
        <v>148475.7</v>
      </c>
      <c r="H110" s="10">
        <f t="shared" si="44"/>
        <v>0</v>
      </c>
      <c r="I110" s="10">
        <f t="shared" si="44"/>
        <v>148475.7</v>
      </c>
      <c r="J110" s="10">
        <f t="shared" si="44"/>
        <v>0</v>
      </c>
      <c r="K110" s="11">
        <f t="shared" si="1"/>
        <v>35.63819454577256</v>
      </c>
    </row>
    <row r="111" spans="1:11" ht="63.75" customHeight="1" outlineLevel="5">
      <c r="A111" s="12" t="s">
        <v>198</v>
      </c>
      <c r="B111" s="13" t="s">
        <v>202</v>
      </c>
      <c r="C111" s="14">
        <f>SUM(D111+E111+F111)</f>
        <v>25000</v>
      </c>
      <c r="D111" s="14"/>
      <c r="E111" s="14"/>
      <c r="F111" s="15">
        <v>25000</v>
      </c>
      <c r="G111" s="14">
        <f>SUM(H111+I111+J111)</f>
        <v>0</v>
      </c>
      <c r="H111" s="14"/>
      <c r="I111" s="14"/>
      <c r="J111" s="15"/>
      <c r="K111" s="16">
        <f t="shared" si="1"/>
        <v>0</v>
      </c>
    </row>
    <row r="112" spans="1:11" ht="63" outlineLevel="5">
      <c r="A112" s="12" t="s">
        <v>203</v>
      </c>
      <c r="B112" s="13" t="s">
        <v>204</v>
      </c>
      <c r="C112" s="14">
        <f>SUM(D112+E112+F112)</f>
        <v>391619.59</v>
      </c>
      <c r="D112" s="14"/>
      <c r="E112" s="14">
        <v>391619.59</v>
      </c>
      <c r="F112" s="15"/>
      <c r="G112" s="14">
        <f>SUM(H112+I112+J112)</f>
        <v>148475.7</v>
      </c>
      <c r="H112" s="14"/>
      <c r="I112" s="14">
        <v>148475.7</v>
      </c>
      <c r="J112" s="15"/>
      <c r="K112" s="16">
        <f t="shared" si="1"/>
        <v>37.913246372583146</v>
      </c>
    </row>
    <row r="113" spans="1:11" ht="94.5" outlineLevel="2">
      <c r="A113" s="8" t="s">
        <v>205</v>
      </c>
      <c r="B113" s="9" t="s">
        <v>206</v>
      </c>
      <c r="C113" s="10">
        <f aca="true" t="shared" si="45" ref="C113:J113">SUM(C114)</f>
        <v>25000</v>
      </c>
      <c r="D113" s="10">
        <f t="shared" si="45"/>
        <v>0</v>
      </c>
      <c r="E113" s="10">
        <f t="shared" si="45"/>
        <v>0</v>
      </c>
      <c r="F113" s="10">
        <f t="shared" si="45"/>
        <v>25000</v>
      </c>
      <c r="G113" s="10">
        <f t="shared" si="45"/>
        <v>0</v>
      </c>
      <c r="H113" s="10">
        <f t="shared" si="45"/>
        <v>0</v>
      </c>
      <c r="I113" s="10">
        <f t="shared" si="45"/>
        <v>0</v>
      </c>
      <c r="J113" s="10">
        <f t="shared" si="45"/>
        <v>0</v>
      </c>
      <c r="K113" s="11">
        <f t="shared" si="1"/>
        <v>0</v>
      </c>
    </row>
    <row r="114" spans="1:11" ht="33.75" customHeight="1" outlineLevel="4">
      <c r="A114" s="8" t="s">
        <v>207</v>
      </c>
      <c r="B114" s="9" t="s">
        <v>208</v>
      </c>
      <c r="C114" s="10">
        <f aca="true" t="shared" si="46" ref="C114:J114">SUM(C115:C115)</f>
        <v>25000</v>
      </c>
      <c r="D114" s="10">
        <f t="shared" si="46"/>
        <v>0</v>
      </c>
      <c r="E114" s="10">
        <f t="shared" si="46"/>
        <v>0</v>
      </c>
      <c r="F114" s="10">
        <f t="shared" si="46"/>
        <v>25000</v>
      </c>
      <c r="G114" s="10">
        <f t="shared" si="46"/>
        <v>0</v>
      </c>
      <c r="H114" s="10">
        <f t="shared" si="46"/>
        <v>0</v>
      </c>
      <c r="I114" s="10">
        <f t="shared" si="46"/>
        <v>0</v>
      </c>
      <c r="J114" s="10">
        <f t="shared" si="46"/>
        <v>0</v>
      </c>
      <c r="K114" s="11">
        <f t="shared" si="1"/>
        <v>0</v>
      </c>
    </row>
    <row r="115" spans="1:11" ht="59.25" customHeight="1" outlineLevel="5">
      <c r="A115" s="12" t="s">
        <v>198</v>
      </c>
      <c r="B115" s="17" t="s">
        <v>459</v>
      </c>
      <c r="C115" s="14">
        <f>SUM(D115+E115+F115)</f>
        <v>25000</v>
      </c>
      <c r="D115" s="14"/>
      <c r="E115" s="14"/>
      <c r="F115" s="15">
        <v>25000</v>
      </c>
      <c r="G115" s="14">
        <f>SUM(H115+I115+J115)</f>
        <v>0</v>
      </c>
      <c r="H115" s="14"/>
      <c r="I115" s="14"/>
      <c r="J115" s="14"/>
      <c r="K115" s="16">
        <f t="shared" si="1"/>
        <v>0</v>
      </c>
    </row>
    <row r="116" spans="1:11" ht="59.25" customHeight="1" outlineLevel="2">
      <c r="A116" s="8" t="s">
        <v>209</v>
      </c>
      <c r="B116" s="9" t="s">
        <v>210</v>
      </c>
      <c r="C116" s="10">
        <f aca="true" t="shared" si="47" ref="C116:J116">SUM(C117)</f>
        <v>263000</v>
      </c>
      <c r="D116" s="10">
        <f t="shared" si="47"/>
        <v>0</v>
      </c>
      <c r="E116" s="10">
        <f t="shared" si="47"/>
        <v>0</v>
      </c>
      <c r="F116" s="10">
        <f t="shared" si="47"/>
        <v>263000</v>
      </c>
      <c r="G116" s="10">
        <f t="shared" si="47"/>
        <v>171431</v>
      </c>
      <c r="H116" s="10">
        <f t="shared" si="47"/>
        <v>0</v>
      </c>
      <c r="I116" s="10">
        <f t="shared" si="47"/>
        <v>0</v>
      </c>
      <c r="J116" s="10">
        <f t="shared" si="47"/>
        <v>171431</v>
      </c>
      <c r="K116" s="11">
        <f t="shared" si="1"/>
        <v>65.1828897338403</v>
      </c>
    </row>
    <row r="117" spans="1:11" ht="60.75" customHeight="1" outlineLevel="4">
      <c r="A117" s="8" t="s">
        <v>211</v>
      </c>
      <c r="B117" s="9" t="s">
        <v>212</v>
      </c>
      <c r="C117" s="10">
        <f aca="true" t="shared" si="48" ref="C117:J117">SUM(C118:C121)</f>
        <v>263000</v>
      </c>
      <c r="D117" s="10">
        <f t="shared" si="48"/>
        <v>0</v>
      </c>
      <c r="E117" s="10">
        <f t="shared" si="48"/>
        <v>0</v>
      </c>
      <c r="F117" s="10">
        <f t="shared" si="48"/>
        <v>263000</v>
      </c>
      <c r="G117" s="10">
        <f t="shared" si="48"/>
        <v>171431</v>
      </c>
      <c r="H117" s="10">
        <f t="shared" si="48"/>
        <v>0</v>
      </c>
      <c r="I117" s="10">
        <f t="shared" si="48"/>
        <v>0</v>
      </c>
      <c r="J117" s="10">
        <f t="shared" si="48"/>
        <v>171431</v>
      </c>
      <c r="K117" s="11">
        <f t="shared" si="1"/>
        <v>65.1828897338403</v>
      </c>
    </row>
    <row r="118" spans="1:11" ht="80.25" customHeight="1" outlineLevel="5">
      <c r="A118" s="12" t="s">
        <v>213</v>
      </c>
      <c r="B118" s="13" t="s">
        <v>214</v>
      </c>
      <c r="C118" s="14">
        <f>SUM(D118+E118+F118)</f>
        <v>48000</v>
      </c>
      <c r="D118" s="14"/>
      <c r="E118" s="14"/>
      <c r="F118" s="23">
        <v>48000</v>
      </c>
      <c r="G118" s="14">
        <f>SUM(H118+I118+J118)</f>
        <v>25500</v>
      </c>
      <c r="H118" s="14"/>
      <c r="I118" s="14"/>
      <c r="J118" s="14">
        <v>25500</v>
      </c>
      <c r="K118" s="16">
        <f t="shared" si="1"/>
        <v>53.125</v>
      </c>
    </row>
    <row r="119" spans="1:11" ht="78.75" customHeight="1" outlineLevel="5">
      <c r="A119" s="12" t="s">
        <v>215</v>
      </c>
      <c r="B119" s="13" t="s">
        <v>216</v>
      </c>
      <c r="C119" s="14">
        <f>SUM(D119+E119+F119)</f>
        <v>30000</v>
      </c>
      <c r="D119" s="14"/>
      <c r="E119" s="14"/>
      <c r="F119" s="23">
        <v>30000</v>
      </c>
      <c r="G119" s="14">
        <f>SUM(H119+I119+J119)</f>
        <v>0</v>
      </c>
      <c r="H119" s="14"/>
      <c r="I119" s="14"/>
      <c r="J119" s="14"/>
      <c r="K119" s="16">
        <f t="shared" si="1"/>
        <v>0</v>
      </c>
    </row>
    <row r="120" spans="1:11" ht="109.5" customHeight="1" outlineLevel="5">
      <c r="A120" s="12" t="s">
        <v>217</v>
      </c>
      <c r="B120" s="13" t="s">
        <v>218</v>
      </c>
      <c r="C120" s="14">
        <f>SUM(D120+E120+F120)</f>
        <v>60000</v>
      </c>
      <c r="D120" s="14"/>
      <c r="E120" s="14"/>
      <c r="F120" s="23">
        <v>60000</v>
      </c>
      <c r="G120" s="14">
        <f>SUM(H120+I120+J120)</f>
        <v>30000</v>
      </c>
      <c r="H120" s="14"/>
      <c r="I120" s="14"/>
      <c r="J120" s="14">
        <v>30000</v>
      </c>
      <c r="K120" s="16">
        <f t="shared" si="1"/>
        <v>50</v>
      </c>
    </row>
    <row r="121" spans="1:11" ht="65.25" customHeight="1" outlineLevel="5">
      <c r="A121" s="12" t="s">
        <v>219</v>
      </c>
      <c r="B121" s="13" t="s">
        <v>220</v>
      </c>
      <c r="C121" s="14">
        <f>SUM(D121+E121+F121)</f>
        <v>125000</v>
      </c>
      <c r="D121" s="14"/>
      <c r="E121" s="14"/>
      <c r="F121" s="23">
        <v>125000</v>
      </c>
      <c r="G121" s="14">
        <f>SUM(H121+I121+J121)</f>
        <v>115931</v>
      </c>
      <c r="H121" s="14"/>
      <c r="I121" s="14"/>
      <c r="J121" s="14">
        <v>115931</v>
      </c>
      <c r="K121" s="16">
        <f t="shared" si="1"/>
        <v>92.7448</v>
      </c>
    </row>
    <row r="122" spans="1:11" ht="63" outlineLevel="1">
      <c r="A122" s="8" t="s">
        <v>221</v>
      </c>
      <c r="B122" s="9" t="s">
        <v>222</v>
      </c>
      <c r="C122" s="10">
        <f aca="true" t="shared" si="49" ref="C122:J122">SUM(C123+C128)</f>
        <v>3235118</v>
      </c>
      <c r="D122" s="10">
        <f t="shared" si="49"/>
        <v>0</v>
      </c>
      <c r="E122" s="10">
        <f t="shared" si="49"/>
        <v>1106648</v>
      </c>
      <c r="F122" s="10">
        <f t="shared" si="49"/>
        <v>2128470</v>
      </c>
      <c r="G122" s="10">
        <f t="shared" si="49"/>
        <v>1107334.34</v>
      </c>
      <c r="H122" s="10">
        <f t="shared" si="49"/>
        <v>0</v>
      </c>
      <c r="I122" s="10">
        <f t="shared" si="49"/>
        <v>65003</v>
      </c>
      <c r="J122" s="10">
        <f t="shared" si="49"/>
        <v>1042331.3400000001</v>
      </c>
      <c r="K122" s="11">
        <f t="shared" si="1"/>
        <v>34.22856106021481</v>
      </c>
    </row>
    <row r="123" spans="1:11" ht="111.75" customHeight="1" outlineLevel="2">
      <c r="A123" s="8" t="s">
        <v>223</v>
      </c>
      <c r="B123" s="9" t="s">
        <v>224</v>
      </c>
      <c r="C123" s="10">
        <f aca="true" t="shared" si="50" ref="C123:J123">SUM(C124)</f>
        <v>3205118</v>
      </c>
      <c r="D123" s="10">
        <f t="shared" si="50"/>
        <v>0</v>
      </c>
      <c r="E123" s="10">
        <f t="shared" si="50"/>
        <v>1076648</v>
      </c>
      <c r="F123" s="10">
        <f t="shared" si="50"/>
        <v>2128470</v>
      </c>
      <c r="G123" s="10">
        <f t="shared" si="50"/>
        <v>1107334.34</v>
      </c>
      <c r="H123" s="10">
        <f t="shared" si="50"/>
        <v>0</v>
      </c>
      <c r="I123" s="10">
        <f t="shared" si="50"/>
        <v>65003</v>
      </c>
      <c r="J123" s="10">
        <f t="shared" si="50"/>
        <v>1042331.3400000001</v>
      </c>
      <c r="K123" s="11">
        <f t="shared" si="1"/>
        <v>34.54894141182946</v>
      </c>
    </row>
    <row r="124" spans="1:11" ht="47.25" outlineLevel="4">
      <c r="A124" s="8" t="s">
        <v>225</v>
      </c>
      <c r="B124" s="9" t="s">
        <v>226</v>
      </c>
      <c r="C124" s="10">
        <f aca="true" t="shared" si="51" ref="C124:J124">SUM(C125:C127)</f>
        <v>3205118</v>
      </c>
      <c r="D124" s="10">
        <f t="shared" si="51"/>
        <v>0</v>
      </c>
      <c r="E124" s="10">
        <f t="shared" si="51"/>
        <v>1076648</v>
      </c>
      <c r="F124" s="10">
        <f t="shared" si="51"/>
        <v>2128470</v>
      </c>
      <c r="G124" s="10">
        <f t="shared" si="51"/>
        <v>1107334.34</v>
      </c>
      <c r="H124" s="10">
        <f t="shared" si="51"/>
        <v>0</v>
      </c>
      <c r="I124" s="10">
        <f t="shared" si="51"/>
        <v>65003</v>
      </c>
      <c r="J124" s="10">
        <f t="shared" si="51"/>
        <v>1042331.3400000001</v>
      </c>
      <c r="K124" s="11">
        <f t="shared" si="1"/>
        <v>34.54894141182946</v>
      </c>
    </row>
    <row r="125" spans="1:11" ht="94.5" outlineLevel="5">
      <c r="A125" s="12" t="s">
        <v>227</v>
      </c>
      <c r="B125" s="13" t="s">
        <v>228</v>
      </c>
      <c r="C125" s="14">
        <f>SUM(D125+E125+F125)</f>
        <v>1844996</v>
      </c>
      <c r="D125" s="14"/>
      <c r="E125" s="14"/>
      <c r="F125" s="23">
        <v>1844996</v>
      </c>
      <c r="G125" s="14">
        <f>SUM(H125+I125+J125)</f>
        <v>933142.16</v>
      </c>
      <c r="H125" s="14"/>
      <c r="I125" s="14"/>
      <c r="J125" s="14">
        <v>933142.16</v>
      </c>
      <c r="K125" s="16">
        <f t="shared" si="1"/>
        <v>50.576920491968544</v>
      </c>
    </row>
    <row r="126" spans="1:11" ht="127.5" customHeight="1" outlineLevel="5">
      <c r="A126" s="12" t="s">
        <v>229</v>
      </c>
      <c r="B126" s="13" t="s">
        <v>230</v>
      </c>
      <c r="C126" s="14">
        <f>SUM(D126+E126+F126)</f>
        <v>283474</v>
      </c>
      <c r="D126" s="14"/>
      <c r="E126" s="14"/>
      <c r="F126" s="23">
        <v>283474</v>
      </c>
      <c r="G126" s="14">
        <f>SUM(H126+I126+J126)</f>
        <v>109189.18</v>
      </c>
      <c r="H126" s="14"/>
      <c r="I126" s="14"/>
      <c r="J126" s="14">
        <v>109189.18</v>
      </c>
      <c r="K126" s="16">
        <f t="shared" si="1"/>
        <v>38.51823447653047</v>
      </c>
    </row>
    <row r="127" spans="1:11" ht="63" outlineLevel="5">
      <c r="A127" s="12" t="s">
        <v>231</v>
      </c>
      <c r="B127" s="17" t="s">
        <v>232</v>
      </c>
      <c r="C127" s="14">
        <f>SUM(D127+E127+F127)</f>
        <v>1076648</v>
      </c>
      <c r="D127" s="14"/>
      <c r="E127" s="14">
        <v>1076648</v>
      </c>
      <c r="F127" s="24"/>
      <c r="G127" s="14">
        <f>SUM(H127+I127+J127)</f>
        <v>65003</v>
      </c>
      <c r="H127" s="14"/>
      <c r="I127" s="14">
        <v>65003</v>
      </c>
      <c r="J127" s="14"/>
      <c r="K127" s="16">
        <f t="shared" si="1"/>
        <v>6.037535016086966</v>
      </c>
    </row>
    <row r="128" spans="1:11" ht="47.25" outlineLevel="2">
      <c r="A128" s="8" t="s">
        <v>233</v>
      </c>
      <c r="B128" s="9" t="s">
        <v>234</v>
      </c>
      <c r="C128" s="10">
        <f aca="true" t="shared" si="52" ref="C128:J129">SUM(C129)</f>
        <v>30000</v>
      </c>
      <c r="D128" s="10">
        <f t="shared" si="52"/>
        <v>0</v>
      </c>
      <c r="E128" s="10">
        <f t="shared" si="52"/>
        <v>30000</v>
      </c>
      <c r="F128" s="10">
        <f t="shared" si="52"/>
        <v>0</v>
      </c>
      <c r="G128" s="10">
        <f t="shared" si="52"/>
        <v>0</v>
      </c>
      <c r="H128" s="10">
        <f t="shared" si="52"/>
        <v>0</v>
      </c>
      <c r="I128" s="10">
        <f t="shared" si="52"/>
        <v>0</v>
      </c>
      <c r="J128" s="10">
        <f t="shared" si="52"/>
        <v>0</v>
      </c>
      <c r="K128" s="11">
        <f t="shared" si="1"/>
        <v>0</v>
      </c>
    </row>
    <row r="129" spans="1:11" ht="61.5" customHeight="1" outlineLevel="4">
      <c r="A129" s="8" t="s">
        <v>235</v>
      </c>
      <c r="B129" s="9" t="s">
        <v>236</v>
      </c>
      <c r="C129" s="10">
        <f t="shared" si="52"/>
        <v>30000</v>
      </c>
      <c r="D129" s="10">
        <f t="shared" si="52"/>
        <v>0</v>
      </c>
      <c r="E129" s="10">
        <f t="shared" si="52"/>
        <v>30000</v>
      </c>
      <c r="F129" s="10">
        <f t="shared" si="52"/>
        <v>0</v>
      </c>
      <c r="G129" s="10">
        <f t="shared" si="52"/>
        <v>0</v>
      </c>
      <c r="H129" s="10">
        <f t="shared" si="52"/>
        <v>0</v>
      </c>
      <c r="I129" s="10">
        <f t="shared" si="52"/>
        <v>0</v>
      </c>
      <c r="J129" s="10">
        <f t="shared" si="52"/>
        <v>0</v>
      </c>
      <c r="K129" s="11">
        <f t="shared" si="1"/>
        <v>0</v>
      </c>
    </row>
    <row r="130" spans="1:11" ht="48" customHeight="1" outlineLevel="5">
      <c r="A130" s="12" t="s">
        <v>237</v>
      </c>
      <c r="B130" s="13" t="s">
        <v>238</v>
      </c>
      <c r="C130" s="14">
        <f>SUM(D130+E130+F130)</f>
        <v>30000</v>
      </c>
      <c r="D130" s="14"/>
      <c r="E130" s="14">
        <v>30000</v>
      </c>
      <c r="F130" s="15"/>
      <c r="G130" s="14">
        <f>SUM(H130+I130+J130)</f>
        <v>0</v>
      </c>
      <c r="H130" s="14"/>
      <c r="I130" s="14"/>
      <c r="J130" s="15"/>
      <c r="K130" s="16">
        <f t="shared" si="1"/>
        <v>0</v>
      </c>
    </row>
    <row r="131" spans="1:11" ht="63" outlineLevel="1">
      <c r="A131" s="8" t="s">
        <v>239</v>
      </c>
      <c r="B131" s="9" t="s">
        <v>240</v>
      </c>
      <c r="C131" s="10">
        <f aca="true" t="shared" si="53" ref="C131:J131">SUM(C132+C139+C142)</f>
        <v>15157016.65</v>
      </c>
      <c r="D131" s="10">
        <f t="shared" si="53"/>
        <v>0</v>
      </c>
      <c r="E131" s="10">
        <f t="shared" si="53"/>
        <v>5845530.16</v>
      </c>
      <c r="F131" s="10">
        <f t="shared" si="53"/>
        <v>9311486.49</v>
      </c>
      <c r="G131" s="10">
        <f t="shared" si="53"/>
        <v>1899966.77</v>
      </c>
      <c r="H131" s="10">
        <f t="shared" si="53"/>
        <v>0</v>
      </c>
      <c r="I131" s="10">
        <f t="shared" si="53"/>
        <v>0</v>
      </c>
      <c r="J131" s="10">
        <f t="shared" si="53"/>
        <v>1899966.77</v>
      </c>
      <c r="K131" s="11">
        <f t="shared" si="1"/>
        <v>12.535229154082906</v>
      </c>
    </row>
    <row r="132" spans="1:11" ht="50.25" customHeight="1" outlineLevel="2">
      <c r="A132" s="8" t="s">
        <v>241</v>
      </c>
      <c r="B132" s="9" t="s">
        <v>242</v>
      </c>
      <c r="C132" s="10">
        <f aca="true" t="shared" si="54" ref="C132:J132">SUM(C133)</f>
        <v>13956016.65</v>
      </c>
      <c r="D132" s="10">
        <f t="shared" si="54"/>
        <v>0</v>
      </c>
      <c r="E132" s="10">
        <f t="shared" si="54"/>
        <v>5845530.16</v>
      </c>
      <c r="F132" s="10">
        <f t="shared" si="54"/>
        <v>8110486.49</v>
      </c>
      <c r="G132" s="10">
        <f t="shared" si="54"/>
        <v>1471966.77</v>
      </c>
      <c r="H132" s="10">
        <f t="shared" si="54"/>
        <v>0</v>
      </c>
      <c r="I132" s="10">
        <f t="shared" si="54"/>
        <v>0</v>
      </c>
      <c r="J132" s="10">
        <f t="shared" si="54"/>
        <v>1471966.77</v>
      </c>
      <c r="K132" s="11">
        <f t="shared" si="1"/>
        <v>10.547184106433406</v>
      </c>
    </row>
    <row r="133" spans="1:11" ht="31.5" outlineLevel="4">
      <c r="A133" s="8" t="s">
        <v>243</v>
      </c>
      <c r="B133" s="9" t="s">
        <v>244</v>
      </c>
      <c r="C133" s="10">
        <f>SUM(C134:C138)</f>
        <v>13956016.65</v>
      </c>
      <c r="D133" s="10">
        <f aca="true" t="shared" si="55" ref="D133:J133">SUM(D134:D138)</f>
        <v>0</v>
      </c>
      <c r="E133" s="10">
        <f t="shared" si="55"/>
        <v>5845530.16</v>
      </c>
      <c r="F133" s="10">
        <f t="shared" si="55"/>
        <v>8110486.49</v>
      </c>
      <c r="G133" s="10">
        <f t="shared" si="55"/>
        <v>1471966.77</v>
      </c>
      <c r="H133" s="10">
        <f t="shared" si="55"/>
        <v>0</v>
      </c>
      <c r="I133" s="10">
        <f t="shared" si="55"/>
        <v>0</v>
      </c>
      <c r="J133" s="10">
        <f t="shared" si="55"/>
        <v>1471966.77</v>
      </c>
      <c r="K133" s="11">
        <f t="shared" si="1"/>
        <v>10.547184106433406</v>
      </c>
    </row>
    <row r="134" spans="1:11" ht="33.75" customHeight="1" outlineLevel="5">
      <c r="A134" s="12" t="s">
        <v>245</v>
      </c>
      <c r="B134" s="13" t="s">
        <v>246</v>
      </c>
      <c r="C134" s="14">
        <f>SUM(D134+E134+F134)</f>
        <v>3200441.37</v>
      </c>
      <c r="D134" s="14"/>
      <c r="E134" s="14"/>
      <c r="F134" s="23">
        <v>3200441.37</v>
      </c>
      <c r="G134" s="14">
        <f>SUM(H134+I134+J134)</f>
        <v>30000</v>
      </c>
      <c r="H134" s="14"/>
      <c r="I134" s="14"/>
      <c r="J134" s="14">
        <v>30000</v>
      </c>
      <c r="K134" s="16">
        <f t="shared" si="1"/>
        <v>0.9373707102155101</v>
      </c>
    </row>
    <row r="135" spans="1:11" ht="63" outlineLevel="5">
      <c r="A135" s="12" t="s">
        <v>247</v>
      </c>
      <c r="B135" s="13" t="s">
        <v>248</v>
      </c>
      <c r="C135" s="14">
        <f>SUM(D135+E135+F135)</f>
        <v>1300000</v>
      </c>
      <c r="D135" s="14"/>
      <c r="E135" s="14"/>
      <c r="F135" s="23">
        <v>1300000</v>
      </c>
      <c r="G135" s="14">
        <f>SUM(H135+I135+J135)</f>
        <v>426789.88</v>
      </c>
      <c r="H135" s="14"/>
      <c r="I135" s="14"/>
      <c r="J135" s="14">
        <v>426789.88</v>
      </c>
      <c r="K135" s="16">
        <f t="shared" si="1"/>
        <v>32.82999076923077</v>
      </c>
    </row>
    <row r="136" spans="1:11" ht="46.5" customHeight="1" outlineLevel="5">
      <c r="A136" s="12" t="s">
        <v>249</v>
      </c>
      <c r="B136" s="13" t="s">
        <v>250</v>
      </c>
      <c r="C136" s="14">
        <f>SUM(D136+E136+F136)</f>
        <v>1500000</v>
      </c>
      <c r="D136" s="14"/>
      <c r="E136" s="14"/>
      <c r="F136" s="23">
        <v>1500000</v>
      </c>
      <c r="G136" s="14">
        <f>SUM(H136+I136+J136)</f>
        <v>460466.75</v>
      </c>
      <c r="H136" s="14"/>
      <c r="I136" s="14"/>
      <c r="J136" s="15">
        <v>460466.75</v>
      </c>
      <c r="K136" s="16">
        <f t="shared" si="1"/>
        <v>30.697783333333334</v>
      </c>
    </row>
    <row r="137" spans="1:11" ht="48" customHeight="1" outlineLevel="5">
      <c r="A137" s="12" t="s">
        <v>251</v>
      </c>
      <c r="B137" s="13" t="s">
        <v>252</v>
      </c>
      <c r="C137" s="14">
        <f>SUM(D137+E137+F137)</f>
        <v>1623496.22</v>
      </c>
      <c r="D137" s="14"/>
      <c r="E137" s="14"/>
      <c r="F137" s="23">
        <v>1623496.22</v>
      </c>
      <c r="G137" s="14">
        <f>SUM(H137+I137+J137)</f>
        <v>554710.14</v>
      </c>
      <c r="H137" s="14"/>
      <c r="I137" s="14"/>
      <c r="J137" s="15">
        <v>554710.14</v>
      </c>
      <c r="K137" s="16">
        <f t="shared" si="1"/>
        <v>34.167627442951485</v>
      </c>
    </row>
    <row r="138" spans="1:11" ht="93.75" customHeight="1" outlineLevel="5">
      <c r="A138" s="12" t="s">
        <v>460</v>
      </c>
      <c r="B138" s="13" t="s">
        <v>461</v>
      </c>
      <c r="C138" s="14">
        <f>SUM(D138+E138+F138)</f>
        <v>6332079.0600000005</v>
      </c>
      <c r="D138" s="14"/>
      <c r="E138" s="14">
        <v>5845530.16</v>
      </c>
      <c r="F138" s="23">
        <v>486548.9</v>
      </c>
      <c r="G138" s="14">
        <f>SUM(H138+I138+J138)</f>
        <v>0</v>
      </c>
      <c r="H138" s="14"/>
      <c r="I138" s="14"/>
      <c r="J138" s="15"/>
      <c r="K138" s="16">
        <f t="shared" si="1"/>
        <v>0</v>
      </c>
    </row>
    <row r="139" spans="1:11" ht="47.25" customHeight="1" outlineLevel="2">
      <c r="A139" s="8" t="s">
        <v>253</v>
      </c>
      <c r="B139" s="9" t="s">
        <v>254</v>
      </c>
      <c r="C139" s="10">
        <f aca="true" t="shared" si="56" ref="C139:J140">SUM(C140)</f>
        <v>1200000</v>
      </c>
      <c r="D139" s="10">
        <f t="shared" si="56"/>
        <v>0</v>
      </c>
      <c r="E139" s="10">
        <f t="shared" si="56"/>
        <v>0</v>
      </c>
      <c r="F139" s="10">
        <f t="shared" si="56"/>
        <v>1200000</v>
      </c>
      <c r="G139" s="10">
        <f t="shared" si="56"/>
        <v>428000</v>
      </c>
      <c r="H139" s="10">
        <f t="shared" si="56"/>
        <v>0</v>
      </c>
      <c r="I139" s="10">
        <f t="shared" si="56"/>
        <v>0</v>
      </c>
      <c r="J139" s="10">
        <f t="shared" si="56"/>
        <v>428000</v>
      </c>
      <c r="K139" s="11">
        <f t="shared" si="1"/>
        <v>35.66666666666667</v>
      </c>
    </row>
    <row r="140" spans="1:11" ht="47.25" customHeight="1" outlineLevel="4">
      <c r="A140" s="8" t="s">
        <v>255</v>
      </c>
      <c r="B140" s="9" t="s">
        <v>256</v>
      </c>
      <c r="C140" s="10">
        <f t="shared" si="56"/>
        <v>1200000</v>
      </c>
      <c r="D140" s="10">
        <f t="shared" si="56"/>
        <v>0</v>
      </c>
      <c r="E140" s="10">
        <f t="shared" si="56"/>
        <v>0</v>
      </c>
      <c r="F140" s="10">
        <f t="shared" si="56"/>
        <v>1200000</v>
      </c>
      <c r="G140" s="10">
        <f t="shared" si="56"/>
        <v>428000</v>
      </c>
      <c r="H140" s="10">
        <f t="shared" si="56"/>
        <v>0</v>
      </c>
      <c r="I140" s="10">
        <f t="shared" si="56"/>
        <v>0</v>
      </c>
      <c r="J140" s="10">
        <f t="shared" si="56"/>
        <v>428000</v>
      </c>
      <c r="K140" s="11">
        <f t="shared" si="1"/>
        <v>35.66666666666667</v>
      </c>
    </row>
    <row r="141" spans="1:11" ht="91.5" customHeight="1" outlineLevel="5">
      <c r="A141" s="12" t="s">
        <v>257</v>
      </c>
      <c r="B141" s="13" t="s">
        <v>258</v>
      </c>
      <c r="C141" s="14">
        <f>SUM(D141+E141+F141)</f>
        <v>1200000</v>
      </c>
      <c r="D141" s="14"/>
      <c r="E141" s="14"/>
      <c r="F141" s="15">
        <v>1200000</v>
      </c>
      <c r="G141" s="14">
        <f>SUM(H141+I141+J141)</f>
        <v>428000</v>
      </c>
      <c r="H141" s="14"/>
      <c r="I141" s="14"/>
      <c r="J141" s="15">
        <v>428000</v>
      </c>
      <c r="K141" s="16">
        <f t="shared" si="1"/>
        <v>35.66666666666667</v>
      </c>
    </row>
    <row r="142" spans="1:11" ht="47.25" outlineLevel="2">
      <c r="A142" s="8" t="s">
        <v>259</v>
      </c>
      <c r="B142" s="9" t="s">
        <v>260</v>
      </c>
      <c r="C142" s="10">
        <f aca="true" t="shared" si="57" ref="C142:J142">SUM(C143)</f>
        <v>1000</v>
      </c>
      <c r="D142" s="10">
        <f t="shared" si="57"/>
        <v>0</v>
      </c>
      <c r="E142" s="10">
        <f t="shared" si="57"/>
        <v>0</v>
      </c>
      <c r="F142" s="10">
        <f t="shared" si="57"/>
        <v>1000</v>
      </c>
      <c r="G142" s="10">
        <f t="shared" si="57"/>
        <v>0</v>
      </c>
      <c r="H142" s="10">
        <f t="shared" si="57"/>
        <v>0</v>
      </c>
      <c r="I142" s="10">
        <f t="shared" si="57"/>
        <v>0</v>
      </c>
      <c r="J142" s="10">
        <f t="shared" si="57"/>
        <v>0</v>
      </c>
      <c r="K142" s="11">
        <f t="shared" si="1"/>
        <v>0</v>
      </c>
    </row>
    <row r="143" spans="1:11" ht="46.5" customHeight="1" outlineLevel="4">
      <c r="A143" s="8" t="s">
        <v>261</v>
      </c>
      <c r="B143" s="9" t="s">
        <v>262</v>
      </c>
      <c r="C143" s="10">
        <f aca="true" t="shared" si="58" ref="C143:J143">SUM(C144:C145)</f>
        <v>1000</v>
      </c>
      <c r="D143" s="10">
        <f t="shared" si="58"/>
        <v>0</v>
      </c>
      <c r="E143" s="10">
        <f t="shared" si="58"/>
        <v>0</v>
      </c>
      <c r="F143" s="10">
        <f t="shared" si="58"/>
        <v>1000</v>
      </c>
      <c r="G143" s="10">
        <f t="shared" si="58"/>
        <v>0</v>
      </c>
      <c r="H143" s="10">
        <f t="shared" si="58"/>
        <v>0</v>
      </c>
      <c r="I143" s="10">
        <f t="shared" si="58"/>
        <v>0</v>
      </c>
      <c r="J143" s="10">
        <f t="shared" si="58"/>
        <v>0</v>
      </c>
      <c r="K143" s="11">
        <f t="shared" si="1"/>
        <v>0</v>
      </c>
    </row>
    <row r="144" spans="1:11" ht="63" outlineLevel="5">
      <c r="A144" s="12" t="s">
        <v>263</v>
      </c>
      <c r="B144" s="13" t="s">
        <v>264</v>
      </c>
      <c r="C144" s="14">
        <f>SUM(D144+E144+F144)</f>
        <v>500</v>
      </c>
      <c r="D144" s="14"/>
      <c r="E144" s="14"/>
      <c r="F144" s="23">
        <v>500</v>
      </c>
      <c r="G144" s="14">
        <f>SUM(H144+I144+J144)</f>
        <v>0</v>
      </c>
      <c r="H144" s="14"/>
      <c r="I144" s="14"/>
      <c r="J144" s="14"/>
      <c r="K144" s="16">
        <f t="shared" si="1"/>
        <v>0</v>
      </c>
    </row>
    <row r="145" spans="1:11" ht="30" customHeight="1" outlineLevel="5">
      <c r="A145" s="12" t="s">
        <v>265</v>
      </c>
      <c r="B145" s="13" t="s">
        <v>266</v>
      </c>
      <c r="C145" s="14">
        <f>SUM(D145+E145+F145)</f>
        <v>500</v>
      </c>
      <c r="D145" s="14"/>
      <c r="E145" s="14"/>
      <c r="F145" s="23">
        <v>500</v>
      </c>
      <c r="G145" s="14">
        <f>SUM(H145+I145+J145)</f>
        <v>0</v>
      </c>
      <c r="H145" s="14"/>
      <c r="I145" s="14"/>
      <c r="J145" s="14"/>
      <c r="K145" s="16">
        <f t="shared" si="1"/>
        <v>0</v>
      </c>
    </row>
    <row r="146" spans="1:11" ht="63" outlineLevel="1">
      <c r="A146" s="8" t="s">
        <v>267</v>
      </c>
      <c r="B146" s="9" t="s">
        <v>268</v>
      </c>
      <c r="C146" s="10">
        <f aca="true" t="shared" si="59" ref="C146:J146">SUM(C147)</f>
        <v>2310002</v>
      </c>
      <c r="D146" s="10">
        <f t="shared" si="59"/>
        <v>0</v>
      </c>
      <c r="E146" s="10">
        <f t="shared" si="59"/>
        <v>2276000</v>
      </c>
      <c r="F146" s="10">
        <f t="shared" si="59"/>
        <v>34002</v>
      </c>
      <c r="G146" s="10">
        <f t="shared" si="59"/>
        <v>0</v>
      </c>
      <c r="H146" s="10">
        <f t="shared" si="59"/>
        <v>0</v>
      </c>
      <c r="I146" s="10">
        <f t="shared" si="59"/>
        <v>0</v>
      </c>
      <c r="J146" s="10">
        <f t="shared" si="59"/>
        <v>0</v>
      </c>
      <c r="K146" s="11">
        <f t="shared" si="1"/>
        <v>0</v>
      </c>
    </row>
    <row r="147" spans="1:11" ht="47.25" outlineLevel="2">
      <c r="A147" s="8" t="s">
        <v>269</v>
      </c>
      <c r="B147" s="9" t="s">
        <v>270</v>
      </c>
      <c r="C147" s="10">
        <f aca="true" t="shared" si="60" ref="C147:J147">SUM(C148+C150)</f>
        <v>2310002</v>
      </c>
      <c r="D147" s="10">
        <f t="shared" si="60"/>
        <v>0</v>
      </c>
      <c r="E147" s="10">
        <f t="shared" si="60"/>
        <v>2276000</v>
      </c>
      <c r="F147" s="10">
        <f t="shared" si="60"/>
        <v>34002</v>
      </c>
      <c r="G147" s="10">
        <f t="shared" si="60"/>
        <v>0</v>
      </c>
      <c r="H147" s="10">
        <f t="shared" si="60"/>
        <v>0</v>
      </c>
      <c r="I147" s="10">
        <f t="shared" si="60"/>
        <v>0</v>
      </c>
      <c r="J147" s="10">
        <f t="shared" si="60"/>
        <v>0</v>
      </c>
      <c r="K147" s="11">
        <f t="shared" si="1"/>
        <v>0</v>
      </c>
    </row>
    <row r="148" spans="1:11" ht="78.75" outlineLevel="4">
      <c r="A148" s="8" t="s">
        <v>271</v>
      </c>
      <c r="B148" s="9" t="s">
        <v>272</v>
      </c>
      <c r="C148" s="10">
        <f aca="true" t="shared" si="61" ref="C148:J148">SUM(C149:C149)</f>
        <v>0</v>
      </c>
      <c r="D148" s="10">
        <f t="shared" si="61"/>
        <v>0</v>
      </c>
      <c r="E148" s="10">
        <f t="shared" si="61"/>
        <v>0</v>
      </c>
      <c r="F148" s="10">
        <f t="shared" si="61"/>
        <v>0</v>
      </c>
      <c r="G148" s="10">
        <f t="shared" si="61"/>
        <v>0</v>
      </c>
      <c r="H148" s="10">
        <f t="shared" si="61"/>
        <v>0</v>
      </c>
      <c r="I148" s="10">
        <f t="shared" si="61"/>
        <v>0</v>
      </c>
      <c r="J148" s="10">
        <f t="shared" si="61"/>
        <v>0</v>
      </c>
      <c r="K148" s="11" t="e">
        <f t="shared" si="1"/>
        <v>#DIV/0!</v>
      </c>
    </row>
    <row r="149" spans="1:11" ht="63" outlineLevel="5">
      <c r="A149" s="12" t="s">
        <v>273</v>
      </c>
      <c r="B149" s="13" t="s">
        <v>274</v>
      </c>
      <c r="C149" s="14">
        <f>SUM(D149+E149+F149)</f>
        <v>0</v>
      </c>
      <c r="D149" s="14"/>
      <c r="E149" s="14"/>
      <c r="F149" s="15"/>
      <c r="G149" s="14">
        <f>SUM(H149+I149+J149)</f>
        <v>0</v>
      </c>
      <c r="H149" s="14"/>
      <c r="I149" s="14"/>
      <c r="J149" s="15"/>
      <c r="K149" s="16" t="e">
        <f t="shared" si="1"/>
        <v>#DIV/0!</v>
      </c>
    </row>
    <row r="150" spans="1:11" ht="78.75" outlineLevel="5">
      <c r="A150" s="25" t="s">
        <v>275</v>
      </c>
      <c r="B150" s="26" t="s">
        <v>276</v>
      </c>
      <c r="C150" s="14">
        <f>SUM(D150+E150+F150)</f>
        <v>2310002</v>
      </c>
      <c r="D150" s="14"/>
      <c r="E150" s="14">
        <v>2276000</v>
      </c>
      <c r="F150" s="15">
        <v>34002</v>
      </c>
      <c r="G150" s="14">
        <f>SUM(H150+I150+J150)</f>
        <v>0</v>
      </c>
      <c r="H150" s="14"/>
      <c r="I150" s="14"/>
      <c r="J150" s="15"/>
      <c r="K150" s="16">
        <f t="shared" si="1"/>
        <v>0</v>
      </c>
    </row>
    <row r="151" spans="1:11" ht="78.75" outlineLevel="1">
      <c r="A151" s="8" t="s">
        <v>277</v>
      </c>
      <c r="B151" s="9" t="s">
        <v>278</v>
      </c>
      <c r="C151" s="10">
        <f>SUM(C152+C155)</f>
        <v>4531589</v>
      </c>
      <c r="D151" s="10">
        <f aca="true" t="shared" si="62" ref="C151:J151">SUM(D152+D155)</f>
        <v>0</v>
      </c>
      <c r="E151" s="10">
        <f t="shared" si="62"/>
        <v>0</v>
      </c>
      <c r="F151" s="10">
        <f t="shared" si="62"/>
        <v>4531589</v>
      </c>
      <c r="G151" s="10">
        <f t="shared" si="62"/>
        <v>1911355.39</v>
      </c>
      <c r="H151" s="10">
        <f t="shared" si="62"/>
        <v>0</v>
      </c>
      <c r="I151" s="10">
        <f t="shared" si="62"/>
        <v>0</v>
      </c>
      <c r="J151" s="10">
        <f t="shared" si="62"/>
        <v>1911355.39</v>
      </c>
      <c r="K151" s="11">
        <f t="shared" si="1"/>
        <v>42.178480660977854</v>
      </c>
    </row>
    <row r="152" spans="1:11" ht="63" outlineLevel="2">
      <c r="A152" s="8" t="s">
        <v>279</v>
      </c>
      <c r="B152" s="9" t="s">
        <v>280</v>
      </c>
      <c r="C152" s="10">
        <f aca="true" t="shared" si="63" ref="C152:J153">SUM(C153)</f>
        <v>200000</v>
      </c>
      <c r="D152" s="10">
        <f t="shared" si="63"/>
        <v>0</v>
      </c>
      <c r="E152" s="10">
        <f t="shared" si="63"/>
        <v>0</v>
      </c>
      <c r="F152" s="10">
        <f t="shared" si="63"/>
        <v>200000</v>
      </c>
      <c r="G152" s="10">
        <f t="shared" si="63"/>
        <v>0</v>
      </c>
      <c r="H152" s="10">
        <f t="shared" si="63"/>
        <v>0</v>
      </c>
      <c r="I152" s="10">
        <f t="shared" si="63"/>
        <v>0</v>
      </c>
      <c r="J152" s="10">
        <f t="shared" si="63"/>
        <v>0</v>
      </c>
      <c r="K152" s="11">
        <f t="shared" si="1"/>
        <v>0</v>
      </c>
    </row>
    <row r="153" spans="1:11" ht="47.25" outlineLevel="4">
      <c r="A153" s="8" t="s">
        <v>281</v>
      </c>
      <c r="B153" s="9" t="s">
        <v>282</v>
      </c>
      <c r="C153" s="10">
        <f t="shared" si="63"/>
        <v>200000</v>
      </c>
      <c r="D153" s="10">
        <f t="shared" si="63"/>
        <v>0</v>
      </c>
      <c r="E153" s="10">
        <f t="shared" si="63"/>
        <v>0</v>
      </c>
      <c r="F153" s="10">
        <f t="shared" si="63"/>
        <v>200000</v>
      </c>
      <c r="G153" s="10">
        <f t="shared" si="63"/>
        <v>0</v>
      </c>
      <c r="H153" s="10">
        <f t="shared" si="63"/>
        <v>0</v>
      </c>
      <c r="I153" s="10">
        <f t="shared" si="63"/>
        <v>0</v>
      </c>
      <c r="J153" s="10">
        <f t="shared" si="63"/>
        <v>0</v>
      </c>
      <c r="K153" s="11">
        <f t="shared" si="1"/>
        <v>0</v>
      </c>
    </row>
    <row r="154" spans="1:11" ht="33.75" customHeight="1" outlineLevel="5">
      <c r="A154" s="12" t="s">
        <v>283</v>
      </c>
      <c r="B154" s="13" t="s">
        <v>284</v>
      </c>
      <c r="C154" s="14">
        <f>SUM(D154+E154+F154)</f>
        <v>200000</v>
      </c>
      <c r="D154" s="14"/>
      <c r="E154" s="14"/>
      <c r="F154" s="15">
        <v>200000</v>
      </c>
      <c r="G154" s="14">
        <f>SUM(H154+I154+J154)</f>
        <v>0</v>
      </c>
      <c r="H154" s="14"/>
      <c r="I154" s="14"/>
      <c r="J154" s="15"/>
      <c r="K154" s="16">
        <f t="shared" si="1"/>
        <v>0</v>
      </c>
    </row>
    <row r="155" spans="1:11" ht="63" outlineLevel="2">
      <c r="A155" s="8" t="s">
        <v>285</v>
      </c>
      <c r="B155" s="9" t="s">
        <v>286</v>
      </c>
      <c r="C155" s="10">
        <f aca="true" t="shared" si="64" ref="C155:J156">SUM(C156)</f>
        <v>4331589</v>
      </c>
      <c r="D155" s="10">
        <f t="shared" si="64"/>
        <v>0</v>
      </c>
      <c r="E155" s="10">
        <f t="shared" si="64"/>
        <v>0</v>
      </c>
      <c r="F155" s="10">
        <f t="shared" si="64"/>
        <v>4331589</v>
      </c>
      <c r="G155" s="10">
        <f t="shared" si="64"/>
        <v>1911355.39</v>
      </c>
      <c r="H155" s="10">
        <f t="shared" si="64"/>
        <v>0</v>
      </c>
      <c r="I155" s="10">
        <f t="shared" si="64"/>
        <v>0</v>
      </c>
      <c r="J155" s="10">
        <f t="shared" si="64"/>
        <v>1911355.39</v>
      </c>
      <c r="K155" s="11">
        <f t="shared" si="1"/>
        <v>44.12596370523612</v>
      </c>
    </row>
    <row r="156" spans="1:11" ht="78.75" outlineLevel="4">
      <c r="A156" s="8" t="s">
        <v>88</v>
      </c>
      <c r="B156" s="9" t="s">
        <v>287</v>
      </c>
      <c r="C156" s="10">
        <f t="shared" si="64"/>
        <v>4331589</v>
      </c>
      <c r="D156" s="10">
        <f t="shared" si="64"/>
        <v>0</v>
      </c>
      <c r="E156" s="10">
        <f t="shared" si="64"/>
        <v>0</v>
      </c>
      <c r="F156" s="10">
        <f t="shared" si="64"/>
        <v>4331589</v>
      </c>
      <c r="G156" s="10">
        <f t="shared" si="64"/>
        <v>1911355.39</v>
      </c>
      <c r="H156" s="10">
        <f t="shared" si="64"/>
        <v>0</v>
      </c>
      <c r="I156" s="10">
        <f t="shared" si="64"/>
        <v>0</v>
      </c>
      <c r="J156" s="10">
        <f t="shared" si="64"/>
        <v>1911355.39</v>
      </c>
      <c r="K156" s="11">
        <f t="shared" si="1"/>
        <v>44.12596370523612</v>
      </c>
    </row>
    <row r="157" spans="1:11" ht="50.25" customHeight="1" outlineLevel="5">
      <c r="A157" s="12" t="s">
        <v>288</v>
      </c>
      <c r="B157" s="13" t="s">
        <v>289</v>
      </c>
      <c r="C157" s="14">
        <f>SUM(D157+E157+F157)</f>
        <v>4331589</v>
      </c>
      <c r="D157" s="14"/>
      <c r="E157" s="14"/>
      <c r="F157" s="23">
        <v>4331589</v>
      </c>
      <c r="G157" s="14">
        <f>SUM(H157+I157+J157)</f>
        <v>1911355.39</v>
      </c>
      <c r="H157" s="14"/>
      <c r="I157" s="14"/>
      <c r="J157" s="14">
        <v>1911355.39</v>
      </c>
      <c r="K157" s="16">
        <f t="shared" si="1"/>
        <v>44.12596370523612</v>
      </c>
    </row>
    <row r="158" spans="1:11" ht="63" outlineLevel="1">
      <c r="A158" s="8" t="s">
        <v>290</v>
      </c>
      <c r="B158" s="9" t="s">
        <v>291</v>
      </c>
      <c r="C158" s="10">
        <f aca="true" t="shared" si="65" ref="C158:J158">SUM(C159+C163+C166+C174+C178+C182)</f>
        <v>26429246.95</v>
      </c>
      <c r="D158" s="10">
        <f t="shared" si="65"/>
        <v>0</v>
      </c>
      <c r="E158" s="10">
        <f t="shared" si="65"/>
        <v>0</v>
      </c>
      <c r="F158" s="10">
        <f t="shared" si="65"/>
        <v>26429246.95</v>
      </c>
      <c r="G158" s="10">
        <f t="shared" si="65"/>
        <v>11024681.45</v>
      </c>
      <c r="H158" s="10">
        <f t="shared" si="65"/>
        <v>0</v>
      </c>
      <c r="I158" s="10">
        <f t="shared" si="65"/>
        <v>0</v>
      </c>
      <c r="J158" s="10">
        <f t="shared" si="65"/>
        <v>11024681.45</v>
      </c>
      <c r="K158" s="11">
        <f t="shared" si="1"/>
        <v>41.713944672192035</v>
      </c>
    </row>
    <row r="159" spans="1:11" ht="31.5" outlineLevel="2">
      <c r="A159" s="8" t="s">
        <v>292</v>
      </c>
      <c r="B159" s="9" t="s">
        <v>293</v>
      </c>
      <c r="C159" s="10">
        <f aca="true" t="shared" si="66" ref="C159:J159">SUM(C160)</f>
        <v>67000</v>
      </c>
      <c r="D159" s="10">
        <f t="shared" si="66"/>
        <v>0</v>
      </c>
      <c r="E159" s="10">
        <f t="shared" si="66"/>
        <v>0</v>
      </c>
      <c r="F159" s="10">
        <f t="shared" si="66"/>
        <v>67000</v>
      </c>
      <c r="G159" s="10">
        <f t="shared" si="66"/>
        <v>25920</v>
      </c>
      <c r="H159" s="10">
        <f t="shared" si="66"/>
        <v>0</v>
      </c>
      <c r="I159" s="10">
        <f t="shared" si="66"/>
        <v>0</v>
      </c>
      <c r="J159" s="10">
        <f t="shared" si="66"/>
        <v>25920</v>
      </c>
      <c r="K159" s="11">
        <f t="shared" si="1"/>
        <v>38.6865671641791</v>
      </c>
    </row>
    <row r="160" spans="1:11" ht="31.5" outlineLevel="4">
      <c r="A160" s="8" t="s">
        <v>102</v>
      </c>
      <c r="B160" s="9" t="s">
        <v>294</v>
      </c>
      <c r="C160" s="10">
        <f aca="true" t="shared" si="67" ref="C160:J160">SUM(C161:C162)</f>
        <v>67000</v>
      </c>
      <c r="D160" s="10">
        <f t="shared" si="67"/>
        <v>0</v>
      </c>
      <c r="E160" s="10">
        <f t="shared" si="67"/>
        <v>0</v>
      </c>
      <c r="F160" s="10">
        <f t="shared" si="67"/>
        <v>67000</v>
      </c>
      <c r="G160" s="10">
        <f t="shared" si="67"/>
        <v>25920</v>
      </c>
      <c r="H160" s="10">
        <f t="shared" si="67"/>
        <v>0</v>
      </c>
      <c r="I160" s="10">
        <f t="shared" si="67"/>
        <v>0</v>
      </c>
      <c r="J160" s="10">
        <f t="shared" si="67"/>
        <v>25920</v>
      </c>
      <c r="K160" s="11">
        <f t="shared" si="1"/>
        <v>38.6865671641791</v>
      </c>
    </row>
    <row r="161" spans="1:11" ht="47.25" outlineLevel="5">
      <c r="A161" s="12" t="s">
        <v>295</v>
      </c>
      <c r="B161" s="13" t="s">
        <v>296</v>
      </c>
      <c r="C161" s="14">
        <f>SUM(D161+E161+F161)</f>
        <v>37000</v>
      </c>
      <c r="D161" s="14"/>
      <c r="E161" s="14"/>
      <c r="F161" s="23">
        <v>37000</v>
      </c>
      <c r="G161" s="14">
        <f>SUM(H161+I161+J161)</f>
        <v>21160</v>
      </c>
      <c r="H161" s="14"/>
      <c r="I161" s="14"/>
      <c r="J161" s="14">
        <v>21160</v>
      </c>
      <c r="K161" s="16">
        <f t="shared" si="1"/>
        <v>57.18918918918919</v>
      </c>
    </row>
    <row r="162" spans="1:11" ht="78.75" outlineLevel="5">
      <c r="A162" s="12" t="s">
        <v>297</v>
      </c>
      <c r="B162" s="13" t="s">
        <v>298</v>
      </c>
      <c r="C162" s="14">
        <f>SUM(D162+E162+F162)</f>
        <v>30000</v>
      </c>
      <c r="D162" s="14"/>
      <c r="E162" s="14"/>
      <c r="F162" s="23">
        <v>30000</v>
      </c>
      <c r="G162" s="14">
        <f>SUM(H162+I162+J162)</f>
        <v>4760</v>
      </c>
      <c r="H162" s="14"/>
      <c r="I162" s="14"/>
      <c r="J162" s="14">
        <v>4760</v>
      </c>
      <c r="K162" s="16">
        <f t="shared" si="1"/>
        <v>15.866666666666667</v>
      </c>
    </row>
    <row r="163" spans="1:11" ht="32.25" customHeight="1" outlineLevel="2">
      <c r="A163" s="8" t="s">
        <v>299</v>
      </c>
      <c r="B163" s="9" t="s">
        <v>300</v>
      </c>
      <c r="C163" s="10">
        <f aca="true" t="shared" si="68" ref="C163:J164">SUM(C164)</f>
        <v>1700000</v>
      </c>
      <c r="D163" s="10">
        <f t="shared" si="68"/>
        <v>0</v>
      </c>
      <c r="E163" s="10">
        <f t="shared" si="68"/>
        <v>0</v>
      </c>
      <c r="F163" s="10">
        <f t="shared" si="68"/>
        <v>1700000</v>
      </c>
      <c r="G163" s="10">
        <f t="shared" si="68"/>
        <v>609937.67</v>
      </c>
      <c r="H163" s="10">
        <f t="shared" si="68"/>
        <v>0</v>
      </c>
      <c r="I163" s="10">
        <f t="shared" si="68"/>
        <v>0</v>
      </c>
      <c r="J163" s="10">
        <f t="shared" si="68"/>
        <v>609937.67</v>
      </c>
      <c r="K163" s="11">
        <f t="shared" si="1"/>
        <v>35.87868647058824</v>
      </c>
    </row>
    <row r="164" spans="1:11" ht="33.75" customHeight="1" outlineLevel="4">
      <c r="A164" s="8" t="s">
        <v>301</v>
      </c>
      <c r="B164" s="9" t="s">
        <v>302</v>
      </c>
      <c r="C164" s="10">
        <f t="shared" si="68"/>
        <v>1700000</v>
      </c>
      <c r="D164" s="10">
        <f t="shared" si="68"/>
        <v>0</v>
      </c>
      <c r="E164" s="10">
        <f t="shared" si="68"/>
        <v>0</v>
      </c>
      <c r="F164" s="10">
        <f t="shared" si="68"/>
        <v>1700000</v>
      </c>
      <c r="G164" s="10">
        <f t="shared" si="68"/>
        <v>609937.67</v>
      </c>
      <c r="H164" s="10">
        <f t="shared" si="68"/>
        <v>0</v>
      </c>
      <c r="I164" s="10">
        <f t="shared" si="68"/>
        <v>0</v>
      </c>
      <c r="J164" s="10">
        <f t="shared" si="68"/>
        <v>609937.67</v>
      </c>
      <c r="K164" s="11">
        <f t="shared" si="1"/>
        <v>35.87868647058824</v>
      </c>
    </row>
    <row r="165" spans="1:11" ht="78.75" outlineLevel="5">
      <c r="A165" s="12" t="s">
        <v>303</v>
      </c>
      <c r="B165" s="13" t="s">
        <v>304</v>
      </c>
      <c r="C165" s="14">
        <f>SUM(D165+E165+F165)</f>
        <v>1700000</v>
      </c>
      <c r="D165" s="14"/>
      <c r="E165" s="14"/>
      <c r="F165" s="15">
        <v>1700000</v>
      </c>
      <c r="G165" s="14">
        <f>SUM(H165+I165+J165)</f>
        <v>609937.67</v>
      </c>
      <c r="H165" s="14"/>
      <c r="I165" s="14"/>
      <c r="J165" s="15">
        <v>609937.67</v>
      </c>
      <c r="K165" s="16">
        <f t="shared" si="1"/>
        <v>35.87868647058824</v>
      </c>
    </row>
    <row r="166" spans="1:11" ht="63" outlineLevel="2">
      <c r="A166" s="8" t="s">
        <v>305</v>
      </c>
      <c r="B166" s="9" t="s">
        <v>306</v>
      </c>
      <c r="C166" s="10">
        <f aca="true" t="shared" si="69" ref="C166:J166">SUM(C167+C170+C172)</f>
        <v>312300</v>
      </c>
      <c r="D166" s="10">
        <f t="shared" si="69"/>
        <v>0</v>
      </c>
      <c r="E166" s="10">
        <f t="shared" si="69"/>
        <v>0</v>
      </c>
      <c r="F166" s="10">
        <f t="shared" si="69"/>
        <v>312300</v>
      </c>
      <c r="G166" s="10">
        <f t="shared" si="69"/>
        <v>143548.97</v>
      </c>
      <c r="H166" s="10">
        <f t="shared" si="69"/>
        <v>0</v>
      </c>
      <c r="I166" s="10">
        <f t="shared" si="69"/>
        <v>0</v>
      </c>
      <c r="J166" s="10">
        <f t="shared" si="69"/>
        <v>143548.97</v>
      </c>
      <c r="K166" s="11">
        <f t="shared" si="1"/>
        <v>45.965088056356066</v>
      </c>
    </row>
    <row r="167" spans="1:11" ht="63" outlineLevel="4">
      <c r="A167" s="8" t="s">
        <v>307</v>
      </c>
      <c r="B167" s="9" t="s">
        <v>308</v>
      </c>
      <c r="C167" s="10">
        <f aca="true" t="shared" si="70" ref="C167:J167">SUM(C168:C169)</f>
        <v>142000</v>
      </c>
      <c r="D167" s="10">
        <f t="shared" si="70"/>
        <v>0</v>
      </c>
      <c r="E167" s="10">
        <f t="shared" si="70"/>
        <v>0</v>
      </c>
      <c r="F167" s="10">
        <f t="shared" si="70"/>
        <v>142000</v>
      </c>
      <c r="G167" s="10">
        <f t="shared" si="70"/>
        <v>45746.5</v>
      </c>
      <c r="H167" s="10">
        <f t="shared" si="70"/>
        <v>0</v>
      </c>
      <c r="I167" s="10">
        <f t="shared" si="70"/>
        <v>0</v>
      </c>
      <c r="J167" s="10">
        <f t="shared" si="70"/>
        <v>45746.5</v>
      </c>
      <c r="K167" s="11">
        <f t="shared" si="1"/>
        <v>32.21584507042253</v>
      </c>
    </row>
    <row r="168" spans="1:11" ht="94.5" outlineLevel="5">
      <c r="A168" s="12" t="s">
        <v>309</v>
      </c>
      <c r="B168" s="13" t="s">
        <v>310</v>
      </c>
      <c r="C168" s="14">
        <f>SUM(D168+E168+F168)</f>
        <v>134000</v>
      </c>
      <c r="D168" s="14"/>
      <c r="E168" s="14"/>
      <c r="F168" s="15">
        <v>134000</v>
      </c>
      <c r="G168" s="14">
        <f>SUM(H168+I168+J168)</f>
        <v>45746.5</v>
      </c>
      <c r="H168" s="14"/>
      <c r="I168" s="14"/>
      <c r="J168" s="15">
        <v>45746.5</v>
      </c>
      <c r="K168" s="16">
        <f t="shared" si="1"/>
        <v>34.13917910447761</v>
      </c>
    </row>
    <row r="169" spans="1:11" ht="31.5" outlineLevel="5">
      <c r="A169" s="12" t="s">
        <v>311</v>
      </c>
      <c r="B169" s="13" t="s">
        <v>312</v>
      </c>
      <c r="C169" s="14">
        <f>SUM(D169+E169+F169)</f>
        <v>8000</v>
      </c>
      <c r="D169" s="14"/>
      <c r="E169" s="14"/>
      <c r="F169" s="15">
        <v>8000</v>
      </c>
      <c r="G169" s="14">
        <f>SUM(H169+I169+J169)</f>
        <v>0</v>
      </c>
      <c r="H169" s="14"/>
      <c r="I169" s="14"/>
      <c r="J169" s="15"/>
      <c r="K169" s="16">
        <f t="shared" si="1"/>
        <v>0</v>
      </c>
    </row>
    <row r="170" spans="1:11" ht="47.25" outlineLevel="4">
      <c r="A170" s="8" t="s">
        <v>313</v>
      </c>
      <c r="B170" s="9" t="s">
        <v>314</v>
      </c>
      <c r="C170" s="10">
        <f aca="true" t="shared" si="71" ref="C170:J170">SUM(C171)</f>
        <v>30000</v>
      </c>
      <c r="D170" s="10">
        <f t="shared" si="71"/>
        <v>0</v>
      </c>
      <c r="E170" s="10">
        <f t="shared" si="71"/>
        <v>0</v>
      </c>
      <c r="F170" s="10">
        <f t="shared" si="71"/>
        <v>30000</v>
      </c>
      <c r="G170" s="10">
        <f t="shared" si="71"/>
        <v>2417.47</v>
      </c>
      <c r="H170" s="10">
        <f t="shared" si="71"/>
        <v>0</v>
      </c>
      <c r="I170" s="10">
        <f t="shared" si="71"/>
        <v>0</v>
      </c>
      <c r="J170" s="10">
        <f t="shared" si="71"/>
        <v>2417.47</v>
      </c>
      <c r="K170" s="11">
        <f t="shared" si="1"/>
        <v>8.058233333333332</v>
      </c>
    </row>
    <row r="171" spans="1:11" ht="15.75" outlineLevel="5">
      <c r="A171" s="12" t="s">
        <v>315</v>
      </c>
      <c r="B171" s="13" t="s">
        <v>316</v>
      </c>
      <c r="C171" s="14">
        <f>SUM(D171+E171+F171)</f>
        <v>30000</v>
      </c>
      <c r="D171" s="14"/>
      <c r="E171" s="14"/>
      <c r="F171" s="15">
        <v>30000</v>
      </c>
      <c r="G171" s="14">
        <f>SUM(H171+I171+J171)</f>
        <v>2417.47</v>
      </c>
      <c r="H171" s="14"/>
      <c r="I171" s="14"/>
      <c r="J171" s="15">
        <v>2417.47</v>
      </c>
      <c r="K171" s="16">
        <f t="shared" si="1"/>
        <v>8.058233333333332</v>
      </c>
    </row>
    <row r="172" spans="1:11" ht="48" customHeight="1" outlineLevel="4">
      <c r="A172" s="8" t="s">
        <v>317</v>
      </c>
      <c r="B172" s="9" t="s">
        <v>318</v>
      </c>
      <c r="C172" s="10">
        <f aca="true" t="shared" si="72" ref="C172:J172">SUM(C173)</f>
        <v>140300</v>
      </c>
      <c r="D172" s="10">
        <f t="shared" si="72"/>
        <v>0</v>
      </c>
      <c r="E172" s="10">
        <f t="shared" si="72"/>
        <v>0</v>
      </c>
      <c r="F172" s="10">
        <f t="shared" si="72"/>
        <v>140300</v>
      </c>
      <c r="G172" s="10">
        <f t="shared" si="72"/>
        <v>95385</v>
      </c>
      <c r="H172" s="10">
        <f t="shared" si="72"/>
        <v>0</v>
      </c>
      <c r="I172" s="10">
        <f t="shared" si="72"/>
        <v>0</v>
      </c>
      <c r="J172" s="10">
        <f t="shared" si="72"/>
        <v>95385</v>
      </c>
      <c r="K172" s="11">
        <f t="shared" si="1"/>
        <v>67.9864575908767</v>
      </c>
    </row>
    <row r="173" spans="1:11" ht="33" customHeight="1" outlineLevel="5">
      <c r="A173" s="12" t="s">
        <v>319</v>
      </c>
      <c r="B173" s="13" t="s">
        <v>320</v>
      </c>
      <c r="C173" s="14">
        <f>SUM(D173+E173+F173)</f>
        <v>140300</v>
      </c>
      <c r="D173" s="14"/>
      <c r="E173" s="14"/>
      <c r="F173" s="15">
        <v>140300</v>
      </c>
      <c r="G173" s="14">
        <f>SUM(H173+I173+J173)</f>
        <v>95385</v>
      </c>
      <c r="H173" s="14"/>
      <c r="I173" s="14"/>
      <c r="J173" s="15">
        <v>95385</v>
      </c>
      <c r="K173" s="16">
        <f t="shared" si="1"/>
        <v>67.9864575908767</v>
      </c>
    </row>
    <row r="174" spans="1:11" ht="78.75" outlineLevel="2">
      <c r="A174" s="8" t="s">
        <v>321</v>
      </c>
      <c r="B174" s="9" t="s">
        <v>322</v>
      </c>
      <c r="C174" s="10">
        <f aca="true" t="shared" si="73" ref="C174:J174">SUM(C175)</f>
        <v>72000</v>
      </c>
      <c r="D174" s="10">
        <f t="shared" si="73"/>
        <v>0</v>
      </c>
      <c r="E174" s="10">
        <f t="shared" si="73"/>
        <v>0</v>
      </c>
      <c r="F174" s="10">
        <f t="shared" si="73"/>
        <v>72000</v>
      </c>
      <c r="G174" s="10">
        <f t="shared" si="73"/>
        <v>23150</v>
      </c>
      <c r="H174" s="10">
        <f t="shared" si="73"/>
        <v>0</v>
      </c>
      <c r="I174" s="10">
        <f t="shared" si="73"/>
        <v>0</v>
      </c>
      <c r="J174" s="10">
        <f t="shared" si="73"/>
        <v>23150</v>
      </c>
      <c r="K174" s="11">
        <f t="shared" si="1"/>
        <v>32.15277777777778</v>
      </c>
    </row>
    <row r="175" spans="1:11" ht="47.25" outlineLevel="4">
      <c r="A175" s="8" t="s">
        <v>196</v>
      </c>
      <c r="B175" s="9" t="s">
        <v>323</v>
      </c>
      <c r="C175" s="10">
        <f aca="true" t="shared" si="74" ref="C175:J175">SUM(C176:C177)</f>
        <v>72000</v>
      </c>
      <c r="D175" s="10">
        <f t="shared" si="74"/>
        <v>0</v>
      </c>
      <c r="E175" s="10">
        <f t="shared" si="74"/>
        <v>0</v>
      </c>
      <c r="F175" s="10">
        <f t="shared" si="74"/>
        <v>72000</v>
      </c>
      <c r="G175" s="10">
        <f t="shared" si="74"/>
        <v>23150</v>
      </c>
      <c r="H175" s="10">
        <f t="shared" si="74"/>
        <v>0</v>
      </c>
      <c r="I175" s="10">
        <f t="shared" si="74"/>
        <v>0</v>
      </c>
      <c r="J175" s="10">
        <f t="shared" si="74"/>
        <v>23150</v>
      </c>
      <c r="K175" s="11">
        <f t="shared" si="1"/>
        <v>32.15277777777778</v>
      </c>
    </row>
    <row r="176" spans="1:11" ht="49.5" customHeight="1" outlineLevel="5">
      <c r="A176" s="12" t="s">
        <v>324</v>
      </c>
      <c r="B176" s="13" t="s">
        <v>325</v>
      </c>
      <c r="C176" s="14">
        <f>SUM(D176+E176+F176)</f>
        <v>50000</v>
      </c>
      <c r="D176" s="14"/>
      <c r="E176" s="14"/>
      <c r="F176" s="23">
        <v>50000</v>
      </c>
      <c r="G176" s="14">
        <f>SUM(H176+I176+J176)</f>
        <v>13400</v>
      </c>
      <c r="H176" s="14"/>
      <c r="I176" s="14"/>
      <c r="J176" s="14">
        <v>13400</v>
      </c>
      <c r="K176" s="16">
        <f t="shared" si="1"/>
        <v>26.8</v>
      </c>
    </row>
    <row r="177" spans="1:11" ht="31.5" outlineLevel="5">
      <c r="A177" s="12" t="s">
        <v>326</v>
      </c>
      <c r="B177" s="13" t="s">
        <v>327</v>
      </c>
      <c r="C177" s="14">
        <f>SUM(D177+E177+F177)</f>
        <v>22000</v>
      </c>
      <c r="D177" s="14"/>
      <c r="E177" s="14"/>
      <c r="F177" s="23">
        <v>22000</v>
      </c>
      <c r="G177" s="14">
        <f>SUM(H177+I177+J177)</f>
        <v>9750</v>
      </c>
      <c r="H177" s="14"/>
      <c r="I177" s="14"/>
      <c r="J177" s="14">
        <v>9750</v>
      </c>
      <c r="K177" s="16">
        <f t="shared" si="1"/>
        <v>44.31818181818182</v>
      </c>
    </row>
    <row r="178" spans="1:11" ht="31.5" outlineLevel="2">
      <c r="A178" s="8" t="s">
        <v>328</v>
      </c>
      <c r="B178" s="9" t="s">
        <v>329</v>
      </c>
      <c r="C178" s="10">
        <f aca="true" t="shared" si="75" ref="C178:J178">SUM(C179)</f>
        <v>30000</v>
      </c>
      <c r="D178" s="10">
        <f t="shared" si="75"/>
        <v>0</v>
      </c>
      <c r="E178" s="10">
        <f t="shared" si="75"/>
        <v>0</v>
      </c>
      <c r="F178" s="10">
        <f t="shared" si="75"/>
        <v>30000</v>
      </c>
      <c r="G178" s="10">
        <f t="shared" si="75"/>
        <v>16044.9</v>
      </c>
      <c r="H178" s="10">
        <f t="shared" si="75"/>
        <v>0</v>
      </c>
      <c r="I178" s="10">
        <f t="shared" si="75"/>
        <v>0</v>
      </c>
      <c r="J178" s="10">
        <f t="shared" si="75"/>
        <v>16044.9</v>
      </c>
      <c r="K178" s="11">
        <f t="shared" si="1"/>
        <v>53.483000000000004</v>
      </c>
    </row>
    <row r="179" spans="1:11" ht="33" customHeight="1" outlineLevel="4">
      <c r="A179" s="8" t="s">
        <v>330</v>
      </c>
      <c r="B179" s="9" t="s">
        <v>331</v>
      </c>
      <c r="C179" s="10">
        <f aca="true" t="shared" si="76" ref="C179:J179">SUM(C180:C181)</f>
        <v>30000</v>
      </c>
      <c r="D179" s="10">
        <f t="shared" si="76"/>
        <v>0</v>
      </c>
      <c r="E179" s="10">
        <f t="shared" si="76"/>
        <v>0</v>
      </c>
      <c r="F179" s="10">
        <f t="shared" si="76"/>
        <v>30000</v>
      </c>
      <c r="G179" s="10">
        <f t="shared" si="76"/>
        <v>16044.9</v>
      </c>
      <c r="H179" s="10">
        <f t="shared" si="76"/>
        <v>0</v>
      </c>
      <c r="I179" s="10">
        <f t="shared" si="76"/>
        <v>0</v>
      </c>
      <c r="J179" s="10">
        <f t="shared" si="76"/>
        <v>16044.9</v>
      </c>
      <c r="K179" s="11">
        <f t="shared" si="1"/>
        <v>53.483000000000004</v>
      </c>
    </row>
    <row r="180" spans="1:11" ht="20.25" customHeight="1" outlineLevel="5">
      <c r="A180" s="12" t="s">
        <v>332</v>
      </c>
      <c r="B180" s="13" t="s">
        <v>333</v>
      </c>
      <c r="C180" s="14">
        <f>SUM(D180+E180+F180)</f>
        <v>30000</v>
      </c>
      <c r="D180" s="14"/>
      <c r="E180" s="14"/>
      <c r="F180" s="15">
        <v>30000</v>
      </c>
      <c r="G180" s="14">
        <f>SUM(H180+I180+J180)</f>
        <v>16044.9</v>
      </c>
      <c r="H180" s="14"/>
      <c r="I180" s="14"/>
      <c r="J180" s="15">
        <v>16044.9</v>
      </c>
      <c r="K180" s="16">
        <f t="shared" si="1"/>
        <v>53.483000000000004</v>
      </c>
    </row>
    <row r="181" spans="1:11" ht="15.75" outlineLevel="5">
      <c r="A181" s="12" t="s">
        <v>334</v>
      </c>
      <c r="B181" s="13" t="s">
        <v>335</v>
      </c>
      <c r="C181" s="14">
        <f>SUM(D181+E181+F181)</f>
        <v>0</v>
      </c>
      <c r="D181" s="14"/>
      <c r="E181" s="14"/>
      <c r="F181" s="15"/>
      <c r="G181" s="14">
        <f>SUM(H181+I181+J181)</f>
        <v>0</v>
      </c>
      <c r="H181" s="14"/>
      <c r="I181" s="14"/>
      <c r="J181" s="15"/>
      <c r="K181" s="16" t="e">
        <f t="shared" si="1"/>
        <v>#DIV/0!</v>
      </c>
    </row>
    <row r="182" spans="1:11" ht="63" outlineLevel="2">
      <c r="A182" s="8" t="s">
        <v>336</v>
      </c>
      <c r="B182" s="9" t="s">
        <v>337</v>
      </c>
      <c r="C182" s="10">
        <f aca="true" t="shared" si="77" ref="C182:J182">SUM(C183+C185)</f>
        <v>24247946.95</v>
      </c>
      <c r="D182" s="10">
        <f t="shared" si="77"/>
        <v>0</v>
      </c>
      <c r="E182" s="10">
        <f t="shared" si="77"/>
        <v>0</v>
      </c>
      <c r="F182" s="10">
        <f t="shared" si="77"/>
        <v>24247946.95</v>
      </c>
      <c r="G182" s="10">
        <f t="shared" si="77"/>
        <v>10206079.91</v>
      </c>
      <c r="H182" s="10">
        <f t="shared" si="77"/>
        <v>0</v>
      </c>
      <c r="I182" s="10">
        <f t="shared" si="77"/>
        <v>0</v>
      </c>
      <c r="J182" s="10">
        <f t="shared" si="77"/>
        <v>10206079.91</v>
      </c>
      <c r="K182" s="11">
        <f t="shared" si="1"/>
        <v>42.09049092298513</v>
      </c>
    </row>
    <row r="183" spans="1:11" ht="64.5" customHeight="1" outlineLevel="4">
      <c r="A183" s="8" t="s">
        <v>338</v>
      </c>
      <c r="B183" s="9" t="s">
        <v>339</v>
      </c>
      <c r="C183" s="10">
        <f aca="true" t="shared" si="78" ref="C183:J183">SUM(C184:C184)</f>
        <v>1423965</v>
      </c>
      <c r="D183" s="10">
        <f t="shared" si="78"/>
        <v>0</v>
      </c>
      <c r="E183" s="10">
        <f t="shared" si="78"/>
        <v>0</v>
      </c>
      <c r="F183" s="10">
        <f t="shared" si="78"/>
        <v>1423965</v>
      </c>
      <c r="G183" s="10">
        <f t="shared" si="78"/>
        <v>644962.38</v>
      </c>
      <c r="H183" s="10">
        <f t="shared" si="78"/>
        <v>0</v>
      </c>
      <c r="I183" s="10">
        <f t="shared" si="78"/>
        <v>0</v>
      </c>
      <c r="J183" s="10">
        <f t="shared" si="78"/>
        <v>644962.38</v>
      </c>
      <c r="K183" s="11">
        <f t="shared" si="1"/>
        <v>45.293415217368405</v>
      </c>
    </row>
    <row r="184" spans="1:11" ht="30" customHeight="1" outlineLevel="5">
      <c r="A184" s="12" t="s">
        <v>340</v>
      </c>
      <c r="B184" s="13" t="s">
        <v>341</v>
      </c>
      <c r="C184" s="14">
        <f>SUM(D184+E184+F184)</f>
        <v>1423965</v>
      </c>
      <c r="D184" s="14"/>
      <c r="E184" s="14"/>
      <c r="F184" s="15">
        <v>1423965</v>
      </c>
      <c r="G184" s="14">
        <f>SUM(H184+I184+J184)</f>
        <v>644962.38</v>
      </c>
      <c r="H184" s="14"/>
      <c r="I184" s="14"/>
      <c r="J184" s="15">
        <v>644962.38</v>
      </c>
      <c r="K184" s="16">
        <f t="shared" si="1"/>
        <v>45.293415217368405</v>
      </c>
    </row>
    <row r="185" spans="1:11" ht="78.75" outlineLevel="4">
      <c r="A185" s="8" t="s">
        <v>88</v>
      </c>
      <c r="B185" s="9" t="s">
        <v>342</v>
      </c>
      <c r="C185" s="10">
        <f aca="true" t="shared" si="79" ref="C185:J185">SUM(C186)</f>
        <v>22823981.95</v>
      </c>
      <c r="D185" s="10">
        <f t="shared" si="79"/>
        <v>0</v>
      </c>
      <c r="E185" s="10">
        <f t="shared" si="79"/>
        <v>0</v>
      </c>
      <c r="F185" s="10">
        <f t="shared" si="79"/>
        <v>22823981.95</v>
      </c>
      <c r="G185" s="10">
        <f t="shared" si="79"/>
        <v>9561117.53</v>
      </c>
      <c r="H185" s="10">
        <f t="shared" si="79"/>
        <v>0</v>
      </c>
      <c r="I185" s="10">
        <f t="shared" si="79"/>
        <v>0</v>
      </c>
      <c r="J185" s="10">
        <f t="shared" si="79"/>
        <v>9561117.53</v>
      </c>
      <c r="K185" s="11">
        <f t="shared" si="1"/>
        <v>41.89066373670173</v>
      </c>
    </row>
    <row r="186" spans="1:11" ht="47.25" outlineLevel="5">
      <c r="A186" s="12" t="s">
        <v>343</v>
      </c>
      <c r="B186" s="13" t="s">
        <v>344</v>
      </c>
      <c r="C186" s="14">
        <f>SUM(D186+E186+F186)</f>
        <v>22823981.95</v>
      </c>
      <c r="D186" s="14"/>
      <c r="E186" s="14"/>
      <c r="F186" s="23">
        <v>22823981.95</v>
      </c>
      <c r="G186" s="14">
        <f>SUM(H186+I186+J186)</f>
        <v>9561117.53</v>
      </c>
      <c r="H186" s="14"/>
      <c r="I186" s="14"/>
      <c r="J186" s="14">
        <v>9561117.53</v>
      </c>
      <c r="K186" s="16">
        <f t="shared" si="1"/>
        <v>41.89066373670173</v>
      </c>
    </row>
    <row r="187" spans="1:11" ht="64.5" customHeight="1" outlineLevel="1">
      <c r="A187" s="8" t="s">
        <v>345</v>
      </c>
      <c r="B187" s="9" t="s">
        <v>346</v>
      </c>
      <c r="C187" s="10">
        <f aca="true" t="shared" si="80" ref="C187:J187">SUM(C188+C194)</f>
        <v>1128302.63</v>
      </c>
      <c r="D187" s="10">
        <f t="shared" si="80"/>
        <v>0</v>
      </c>
      <c r="E187" s="10">
        <f t="shared" si="80"/>
        <v>0</v>
      </c>
      <c r="F187" s="10">
        <f t="shared" si="80"/>
        <v>1128302.63</v>
      </c>
      <c r="G187" s="10">
        <f t="shared" si="80"/>
        <v>162321.28</v>
      </c>
      <c r="H187" s="10">
        <f t="shared" si="80"/>
        <v>0</v>
      </c>
      <c r="I187" s="10">
        <f t="shared" si="80"/>
        <v>0</v>
      </c>
      <c r="J187" s="10">
        <f t="shared" si="80"/>
        <v>162321.28</v>
      </c>
      <c r="K187" s="11">
        <f t="shared" si="1"/>
        <v>14.386324704392475</v>
      </c>
    </row>
    <row r="188" spans="1:11" ht="63" outlineLevel="2">
      <c r="A188" s="8" t="s">
        <v>347</v>
      </c>
      <c r="B188" s="9" t="s">
        <v>348</v>
      </c>
      <c r="C188" s="10">
        <f aca="true" t="shared" si="81" ref="C188:J188">SUM(C189)</f>
        <v>988302.63</v>
      </c>
      <c r="D188" s="10">
        <f t="shared" si="81"/>
        <v>0</v>
      </c>
      <c r="E188" s="10">
        <f t="shared" si="81"/>
        <v>0</v>
      </c>
      <c r="F188" s="10">
        <f t="shared" si="81"/>
        <v>988302.63</v>
      </c>
      <c r="G188" s="10">
        <f t="shared" si="81"/>
        <v>122821.28</v>
      </c>
      <c r="H188" s="10">
        <f t="shared" si="81"/>
        <v>0</v>
      </c>
      <c r="I188" s="10">
        <f t="shared" si="81"/>
        <v>0</v>
      </c>
      <c r="J188" s="10">
        <f t="shared" si="81"/>
        <v>122821.28</v>
      </c>
      <c r="K188" s="11">
        <f t="shared" si="1"/>
        <v>12.427497030944863</v>
      </c>
    </row>
    <row r="189" spans="1:11" ht="47.25" outlineLevel="4">
      <c r="A189" s="8" t="s">
        <v>349</v>
      </c>
      <c r="B189" s="9" t="s">
        <v>350</v>
      </c>
      <c r="C189" s="10">
        <f aca="true" t="shared" si="82" ref="C189:J189">SUM(C190:C193)</f>
        <v>988302.63</v>
      </c>
      <c r="D189" s="10">
        <f t="shared" si="82"/>
        <v>0</v>
      </c>
      <c r="E189" s="10">
        <f t="shared" si="82"/>
        <v>0</v>
      </c>
      <c r="F189" s="10">
        <f t="shared" si="82"/>
        <v>988302.63</v>
      </c>
      <c r="G189" s="10">
        <f t="shared" si="82"/>
        <v>122821.28</v>
      </c>
      <c r="H189" s="10">
        <f t="shared" si="82"/>
        <v>0</v>
      </c>
      <c r="I189" s="10">
        <f t="shared" si="82"/>
        <v>0</v>
      </c>
      <c r="J189" s="10">
        <f t="shared" si="82"/>
        <v>122821.28</v>
      </c>
      <c r="K189" s="11">
        <f t="shared" si="1"/>
        <v>12.427497030944863</v>
      </c>
    </row>
    <row r="190" spans="1:11" ht="48.75" customHeight="1" outlineLevel="5">
      <c r="A190" s="12" t="s">
        <v>351</v>
      </c>
      <c r="B190" s="13" t="s">
        <v>352</v>
      </c>
      <c r="C190" s="14">
        <f>SUM(D190+E190+F190)</f>
        <v>156500</v>
      </c>
      <c r="D190" s="14"/>
      <c r="E190" s="14"/>
      <c r="F190" s="23">
        <v>156500</v>
      </c>
      <c r="G190" s="14">
        <f>SUM(H190+I190+J190)</f>
        <v>50157.65</v>
      </c>
      <c r="H190" s="14"/>
      <c r="I190" s="14"/>
      <c r="J190" s="14">
        <v>50157.65</v>
      </c>
      <c r="K190" s="16">
        <f t="shared" si="1"/>
        <v>32.04961661341853</v>
      </c>
    </row>
    <row r="191" spans="1:11" ht="48.75" customHeight="1" outlineLevel="5">
      <c r="A191" s="12" t="s">
        <v>353</v>
      </c>
      <c r="B191" s="13" t="s">
        <v>354</v>
      </c>
      <c r="C191" s="14">
        <f>SUM(D191+E191+F191)</f>
        <v>119998</v>
      </c>
      <c r="D191" s="14"/>
      <c r="E191" s="14"/>
      <c r="F191" s="23">
        <v>119998</v>
      </c>
      <c r="G191" s="14">
        <f>SUM(H191+I191+J191)</f>
        <v>16000</v>
      </c>
      <c r="H191" s="14"/>
      <c r="I191" s="14"/>
      <c r="J191" s="14">
        <v>16000</v>
      </c>
      <c r="K191" s="16">
        <f t="shared" si="1"/>
        <v>13.333555559259322</v>
      </c>
    </row>
    <row r="192" spans="1:11" ht="78.75" outlineLevel="5">
      <c r="A192" s="12" t="s">
        <v>355</v>
      </c>
      <c r="B192" s="13" t="s">
        <v>356</v>
      </c>
      <c r="C192" s="14">
        <f>SUM(D192+E192+F192)</f>
        <v>110000</v>
      </c>
      <c r="D192" s="14"/>
      <c r="E192" s="14"/>
      <c r="F192" s="23">
        <v>110000</v>
      </c>
      <c r="G192" s="14">
        <f>SUM(H192+I192+J192)</f>
        <v>8000</v>
      </c>
      <c r="H192" s="14"/>
      <c r="I192" s="14"/>
      <c r="J192" s="14">
        <v>8000</v>
      </c>
      <c r="K192" s="16">
        <f t="shared" si="1"/>
        <v>7.2727272727272725</v>
      </c>
    </row>
    <row r="193" spans="1:11" ht="47.25" outlineLevel="5">
      <c r="A193" s="12" t="s">
        <v>357</v>
      </c>
      <c r="B193" s="13" t="s">
        <v>358</v>
      </c>
      <c r="C193" s="14">
        <f>SUM(D193+E193+F193)</f>
        <v>601804.63</v>
      </c>
      <c r="D193" s="14"/>
      <c r="E193" s="14"/>
      <c r="F193" s="23">
        <v>601804.63</v>
      </c>
      <c r="G193" s="14">
        <f>SUM(H193+I193+J193)</f>
        <v>48663.63</v>
      </c>
      <c r="H193" s="14"/>
      <c r="I193" s="14"/>
      <c r="J193" s="14">
        <v>48663.63</v>
      </c>
      <c r="K193" s="16">
        <f t="shared" si="1"/>
        <v>8.086283749594948</v>
      </c>
    </row>
    <row r="194" spans="1:11" ht="47.25" outlineLevel="2">
      <c r="A194" s="8" t="s">
        <v>359</v>
      </c>
      <c r="B194" s="9" t="s">
        <v>360</v>
      </c>
      <c r="C194" s="10">
        <f aca="true" t="shared" si="83" ref="C194:J194">SUM(C195)</f>
        <v>140000</v>
      </c>
      <c r="D194" s="10">
        <f t="shared" si="83"/>
        <v>0</v>
      </c>
      <c r="E194" s="10">
        <f t="shared" si="83"/>
        <v>0</v>
      </c>
      <c r="F194" s="10">
        <f t="shared" si="83"/>
        <v>140000</v>
      </c>
      <c r="G194" s="10">
        <f t="shared" si="83"/>
        <v>39500</v>
      </c>
      <c r="H194" s="10">
        <f t="shared" si="83"/>
        <v>0</v>
      </c>
      <c r="I194" s="10">
        <f t="shared" si="83"/>
        <v>0</v>
      </c>
      <c r="J194" s="10">
        <f t="shared" si="83"/>
        <v>39500</v>
      </c>
      <c r="K194" s="11">
        <f t="shared" si="1"/>
        <v>28.214285714285715</v>
      </c>
    </row>
    <row r="195" spans="1:11" ht="30.75" customHeight="1" outlineLevel="4">
      <c r="A195" s="8" t="s">
        <v>361</v>
      </c>
      <c r="B195" s="9" t="s">
        <v>362</v>
      </c>
      <c r="C195" s="10">
        <f aca="true" t="shared" si="84" ref="C195:J195">SUM(C196:C198)</f>
        <v>140000</v>
      </c>
      <c r="D195" s="10">
        <f t="shared" si="84"/>
        <v>0</v>
      </c>
      <c r="E195" s="10">
        <f t="shared" si="84"/>
        <v>0</v>
      </c>
      <c r="F195" s="10">
        <f t="shared" si="84"/>
        <v>140000</v>
      </c>
      <c r="G195" s="10">
        <f t="shared" si="84"/>
        <v>39500</v>
      </c>
      <c r="H195" s="10">
        <f t="shared" si="84"/>
        <v>0</v>
      </c>
      <c r="I195" s="10">
        <f t="shared" si="84"/>
        <v>0</v>
      </c>
      <c r="J195" s="10">
        <f t="shared" si="84"/>
        <v>39500</v>
      </c>
      <c r="K195" s="11">
        <f t="shared" si="1"/>
        <v>28.214285714285715</v>
      </c>
    </row>
    <row r="196" spans="1:11" ht="47.25" outlineLevel="5">
      <c r="A196" s="12" t="s">
        <v>363</v>
      </c>
      <c r="B196" s="13" t="s">
        <v>364</v>
      </c>
      <c r="C196" s="14">
        <f>SUM(D196+E196+F196)</f>
        <v>50000</v>
      </c>
      <c r="D196" s="14"/>
      <c r="E196" s="14"/>
      <c r="F196" s="23">
        <v>50000</v>
      </c>
      <c r="G196" s="14">
        <f>SUM(H196+I196+J196)</f>
        <v>27500</v>
      </c>
      <c r="H196" s="14"/>
      <c r="I196" s="14"/>
      <c r="J196" s="23">
        <v>27500</v>
      </c>
      <c r="K196" s="16">
        <f t="shared" si="1"/>
        <v>55.00000000000001</v>
      </c>
    </row>
    <row r="197" spans="1:11" ht="47.25" outlineLevel="5">
      <c r="A197" s="12" t="s">
        <v>365</v>
      </c>
      <c r="B197" s="13" t="s">
        <v>366</v>
      </c>
      <c r="C197" s="14">
        <f>SUM(D197+E197+F197)</f>
        <v>60000</v>
      </c>
      <c r="D197" s="14"/>
      <c r="E197" s="14"/>
      <c r="F197" s="23">
        <v>60000</v>
      </c>
      <c r="G197" s="14">
        <f>SUM(H197+I197+J197)</f>
        <v>12000</v>
      </c>
      <c r="H197" s="14"/>
      <c r="I197" s="14"/>
      <c r="J197" s="23">
        <v>12000</v>
      </c>
      <c r="K197" s="16">
        <f t="shared" si="1"/>
        <v>20</v>
      </c>
    </row>
    <row r="198" spans="1:11" ht="31.5" outlineLevel="5">
      <c r="A198" s="12" t="s">
        <v>367</v>
      </c>
      <c r="B198" s="13" t="s">
        <v>368</v>
      </c>
      <c r="C198" s="14">
        <f>SUM(D198+E198+F198)</f>
        <v>30000</v>
      </c>
      <c r="D198" s="14"/>
      <c r="E198" s="14"/>
      <c r="F198" s="23">
        <v>30000</v>
      </c>
      <c r="G198" s="14">
        <f>SUM(H198+I198+J198)</f>
        <v>0</v>
      </c>
      <c r="H198" s="14"/>
      <c r="I198" s="14"/>
      <c r="J198" s="23"/>
      <c r="K198" s="16">
        <f t="shared" si="1"/>
        <v>0</v>
      </c>
    </row>
    <row r="199" spans="1:11" ht="63" outlineLevel="1">
      <c r="A199" s="8" t="s">
        <v>369</v>
      </c>
      <c r="B199" s="9" t="s">
        <v>370</v>
      </c>
      <c r="C199" s="10">
        <f aca="true" t="shared" si="85" ref="C199:J200">SUM(C200)</f>
        <v>75000</v>
      </c>
      <c r="D199" s="10">
        <f t="shared" si="85"/>
        <v>0</v>
      </c>
      <c r="E199" s="10">
        <f t="shared" si="85"/>
        <v>0</v>
      </c>
      <c r="F199" s="10">
        <f t="shared" si="85"/>
        <v>75000</v>
      </c>
      <c r="G199" s="10">
        <f t="shared" si="85"/>
        <v>37000</v>
      </c>
      <c r="H199" s="10">
        <f t="shared" si="85"/>
        <v>0</v>
      </c>
      <c r="I199" s="10">
        <f t="shared" si="85"/>
        <v>0</v>
      </c>
      <c r="J199" s="10">
        <f t="shared" si="85"/>
        <v>37000</v>
      </c>
      <c r="K199" s="11">
        <f t="shared" si="1"/>
        <v>49.333333333333336</v>
      </c>
    </row>
    <row r="200" spans="1:11" ht="47.25" outlineLevel="2">
      <c r="A200" s="8" t="s">
        <v>371</v>
      </c>
      <c r="B200" s="9" t="s">
        <v>372</v>
      </c>
      <c r="C200" s="10">
        <f t="shared" si="85"/>
        <v>75000</v>
      </c>
      <c r="D200" s="10">
        <f t="shared" si="85"/>
        <v>0</v>
      </c>
      <c r="E200" s="10">
        <f t="shared" si="85"/>
        <v>0</v>
      </c>
      <c r="F200" s="10">
        <f t="shared" si="85"/>
        <v>75000</v>
      </c>
      <c r="G200" s="10">
        <f t="shared" si="85"/>
        <v>37000</v>
      </c>
      <c r="H200" s="10">
        <f t="shared" si="85"/>
        <v>0</v>
      </c>
      <c r="I200" s="10">
        <f t="shared" si="85"/>
        <v>0</v>
      </c>
      <c r="J200" s="10">
        <f t="shared" si="85"/>
        <v>37000</v>
      </c>
      <c r="K200" s="11">
        <f t="shared" si="1"/>
        <v>49.333333333333336</v>
      </c>
    </row>
    <row r="201" spans="1:11" ht="110.25" outlineLevel="4">
      <c r="A201" s="8" t="s">
        <v>373</v>
      </c>
      <c r="B201" s="9" t="s">
        <v>374</v>
      </c>
      <c r="C201" s="10">
        <f aca="true" t="shared" si="86" ref="C201:J201">SUM(C202:C202)</f>
        <v>75000</v>
      </c>
      <c r="D201" s="10">
        <f t="shared" si="86"/>
        <v>0</v>
      </c>
      <c r="E201" s="10">
        <f t="shared" si="86"/>
        <v>0</v>
      </c>
      <c r="F201" s="10">
        <f t="shared" si="86"/>
        <v>75000</v>
      </c>
      <c r="G201" s="10">
        <f t="shared" si="86"/>
        <v>37000</v>
      </c>
      <c r="H201" s="10">
        <f t="shared" si="86"/>
        <v>0</v>
      </c>
      <c r="I201" s="10">
        <f t="shared" si="86"/>
        <v>0</v>
      </c>
      <c r="J201" s="10">
        <f t="shared" si="86"/>
        <v>37000</v>
      </c>
      <c r="K201" s="11">
        <f t="shared" si="1"/>
        <v>49.333333333333336</v>
      </c>
    </row>
    <row r="202" spans="1:11" ht="35.25" customHeight="1" outlineLevel="5">
      <c r="A202" s="12" t="s">
        <v>375</v>
      </c>
      <c r="B202" s="13" t="s">
        <v>376</v>
      </c>
      <c r="C202" s="14">
        <f>SUM(D202+E202+F202)</f>
        <v>75000</v>
      </c>
      <c r="D202" s="14"/>
      <c r="E202" s="14"/>
      <c r="F202" s="15">
        <v>75000</v>
      </c>
      <c r="G202" s="14">
        <f>SUM(H202+I202+J202)</f>
        <v>37000</v>
      </c>
      <c r="H202" s="14"/>
      <c r="I202" s="14"/>
      <c r="J202" s="15">
        <v>37000</v>
      </c>
      <c r="K202" s="16">
        <f t="shared" si="1"/>
        <v>49.333333333333336</v>
      </c>
    </row>
    <row r="203" spans="1:11" ht="63" outlineLevel="1">
      <c r="A203" s="8" t="s">
        <v>377</v>
      </c>
      <c r="B203" s="9" t="s">
        <v>378</v>
      </c>
      <c r="C203" s="10">
        <f aca="true" t="shared" si="87" ref="C203:J204">SUM(C204)</f>
        <v>353400</v>
      </c>
      <c r="D203" s="10">
        <f t="shared" si="87"/>
        <v>0</v>
      </c>
      <c r="E203" s="10">
        <f t="shared" si="87"/>
        <v>0</v>
      </c>
      <c r="F203" s="10">
        <f t="shared" si="87"/>
        <v>353400</v>
      </c>
      <c r="G203" s="10">
        <f t="shared" si="87"/>
        <v>268535</v>
      </c>
      <c r="H203" s="10">
        <f t="shared" si="87"/>
        <v>0</v>
      </c>
      <c r="I203" s="10">
        <f t="shared" si="87"/>
        <v>0</v>
      </c>
      <c r="J203" s="10">
        <f t="shared" si="87"/>
        <v>268535</v>
      </c>
      <c r="K203" s="11">
        <f t="shared" si="1"/>
        <v>75.98613469156763</v>
      </c>
    </row>
    <row r="204" spans="1:11" ht="47.25" outlineLevel="2">
      <c r="A204" s="8" t="s">
        <v>379</v>
      </c>
      <c r="B204" s="9" t="s">
        <v>380</v>
      </c>
      <c r="C204" s="10">
        <f t="shared" si="87"/>
        <v>353400</v>
      </c>
      <c r="D204" s="10">
        <f t="shared" si="87"/>
        <v>0</v>
      </c>
      <c r="E204" s="10">
        <f t="shared" si="87"/>
        <v>0</v>
      </c>
      <c r="F204" s="10">
        <f t="shared" si="87"/>
        <v>353400</v>
      </c>
      <c r="G204" s="10">
        <f t="shared" si="87"/>
        <v>268535</v>
      </c>
      <c r="H204" s="10">
        <f t="shared" si="87"/>
        <v>0</v>
      </c>
      <c r="I204" s="10">
        <f t="shared" si="87"/>
        <v>0</v>
      </c>
      <c r="J204" s="10">
        <f t="shared" si="87"/>
        <v>268535</v>
      </c>
      <c r="K204" s="11">
        <f t="shared" si="1"/>
        <v>75.98613469156763</v>
      </c>
    </row>
    <row r="205" spans="1:11" ht="31.5" outlineLevel="4">
      <c r="A205" s="8" t="s">
        <v>381</v>
      </c>
      <c r="B205" s="9" t="s">
        <v>382</v>
      </c>
      <c r="C205" s="10">
        <f>SUM(C206:C208)</f>
        <v>353400</v>
      </c>
      <c r="D205" s="10">
        <f aca="true" t="shared" si="88" ref="D205:J205">SUM(D206:D208)</f>
        <v>0</v>
      </c>
      <c r="E205" s="10">
        <f t="shared" si="88"/>
        <v>0</v>
      </c>
      <c r="F205" s="10">
        <f t="shared" si="88"/>
        <v>353400</v>
      </c>
      <c r="G205" s="10">
        <f t="shared" si="88"/>
        <v>268535</v>
      </c>
      <c r="H205" s="10">
        <f t="shared" si="88"/>
        <v>0</v>
      </c>
      <c r="I205" s="10">
        <f t="shared" si="88"/>
        <v>0</v>
      </c>
      <c r="J205" s="10">
        <f t="shared" si="88"/>
        <v>268535</v>
      </c>
      <c r="K205" s="11">
        <f t="shared" si="1"/>
        <v>75.98613469156763</v>
      </c>
    </row>
    <row r="206" spans="1:11" ht="15.75" outlineLevel="4">
      <c r="A206" s="52" t="s">
        <v>450</v>
      </c>
      <c r="B206" s="54" t="s">
        <v>451</v>
      </c>
      <c r="C206" s="14">
        <f>SUM(D206+E206+F206)</f>
        <v>0</v>
      </c>
      <c r="D206" s="14"/>
      <c r="E206" s="14"/>
      <c r="F206" s="23"/>
      <c r="G206" s="14">
        <f>SUM(H206+I206+J206)</f>
        <v>0</v>
      </c>
      <c r="H206" s="14"/>
      <c r="I206" s="14"/>
      <c r="J206" s="14"/>
      <c r="K206" s="16" t="e">
        <f t="shared" si="1"/>
        <v>#DIV/0!</v>
      </c>
    </row>
    <row r="207" spans="1:11" ht="47.25" outlineLevel="5">
      <c r="A207" s="12" t="s">
        <v>383</v>
      </c>
      <c r="B207" s="13" t="s">
        <v>384</v>
      </c>
      <c r="C207" s="14">
        <f>SUM(D207+E207+F207)</f>
        <v>26400</v>
      </c>
      <c r="D207" s="14"/>
      <c r="E207" s="14"/>
      <c r="F207" s="23">
        <v>26400</v>
      </c>
      <c r="G207" s="14">
        <f>SUM(H207+I207+J207)</f>
        <v>2800</v>
      </c>
      <c r="H207" s="14"/>
      <c r="I207" s="14"/>
      <c r="J207" s="14">
        <v>2800</v>
      </c>
      <c r="K207" s="16">
        <f t="shared" si="1"/>
        <v>10.606060606060606</v>
      </c>
    </row>
    <row r="208" spans="1:11" ht="47.25" outlineLevel="5">
      <c r="A208" s="12" t="s">
        <v>385</v>
      </c>
      <c r="B208" s="13" t="s">
        <v>386</v>
      </c>
      <c r="C208" s="14">
        <f>SUM(D208+E208+F208)</f>
        <v>327000</v>
      </c>
      <c r="D208" s="14"/>
      <c r="E208" s="14"/>
      <c r="F208" s="23">
        <v>327000</v>
      </c>
      <c r="G208" s="14">
        <f>SUM(H208+I208+J208)</f>
        <v>265735</v>
      </c>
      <c r="H208" s="14"/>
      <c r="I208" s="14"/>
      <c r="J208" s="14">
        <v>265735</v>
      </c>
      <c r="K208" s="16">
        <f t="shared" si="1"/>
        <v>81.2645259938838</v>
      </c>
    </row>
    <row r="209" spans="1:11" ht="63" outlineLevel="1">
      <c r="A209" s="62" t="s">
        <v>387</v>
      </c>
      <c r="B209" s="63" t="s">
        <v>388</v>
      </c>
      <c r="C209" s="64">
        <f aca="true" t="shared" si="89" ref="C209:J209">SUM(C210+C213)</f>
        <v>1191717</v>
      </c>
      <c r="D209" s="64">
        <f t="shared" si="89"/>
        <v>786629.29</v>
      </c>
      <c r="E209" s="10">
        <f t="shared" si="89"/>
        <v>340527.71</v>
      </c>
      <c r="F209" s="10">
        <f t="shared" si="89"/>
        <v>64560</v>
      </c>
      <c r="G209" s="10">
        <f t="shared" si="89"/>
        <v>14560</v>
      </c>
      <c r="H209" s="10">
        <f t="shared" si="89"/>
        <v>0</v>
      </c>
      <c r="I209" s="10">
        <f t="shared" si="89"/>
        <v>0</v>
      </c>
      <c r="J209" s="10">
        <f t="shared" si="89"/>
        <v>14560</v>
      </c>
      <c r="K209" s="11">
        <f t="shared" si="1"/>
        <v>1.2217665771319868</v>
      </c>
    </row>
    <row r="210" spans="1:11" ht="47.25" outlineLevel="2">
      <c r="A210" s="8" t="s">
        <v>389</v>
      </c>
      <c r="B210" s="9" t="s">
        <v>390</v>
      </c>
      <c r="C210" s="10">
        <f aca="true" t="shared" si="90" ref="C210:J211">SUM(C211)</f>
        <v>1073457</v>
      </c>
      <c r="D210" s="10">
        <f t="shared" si="90"/>
        <v>786629.29</v>
      </c>
      <c r="E210" s="10">
        <f t="shared" si="90"/>
        <v>286827.71</v>
      </c>
      <c r="F210" s="10">
        <f t="shared" si="90"/>
        <v>0</v>
      </c>
      <c r="G210" s="10">
        <f t="shared" si="90"/>
        <v>0</v>
      </c>
      <c r="H210" s="10">
        <f t="shared" si="90"/>
        <v>0</v>
      </c>
      <c r="I210" s="10">
        <f t="shared" si="90"/>
        <v>0</v>
      </c>
      <c r="J210" s="10">
        <f t="shared" si="90"/>
        <v>0</v>
      </c>
      <c r="K210" s="11">
        <f t="shared" si="1"/>
        <v>0</v>
      </c>
    </row>
    <row r="211" spans="1:11" ht="63" outlineLevel="4">
      <c r="A211" s="27" t="s">
        <v>391</v>
      </c>
      <c r="B211" s="28" t="s">
        <v>392</v>
      </c>
      <c r="C211" s="29">
        <f t="shared" si="90"/>
        <v>1073457</v>
      </c>
      <c r="D211" s="29">
        <f t="shared" si="90"/>
        <v>786629.29</v>
      </c>
      <c r="E211" s="29">
        <f t="shared" si="90"/>
        <v>286827.71</v>
      </c>
      <c r="F211" s="29">
        <f t="shared" si="90"/>
        <v>0</v>
      </c>
      <c r="G211" s="10">
        <f t="shared" si="90"/>
        <v>0</v>
      </c>
      <c r="H211" s="10">
        <f t="shared" si="90"/>
        <v>0</v>
      </c>
      <c r="I211" s="10">
        <f t="shared" si="90"/>
        <v>0</v>
      </c>
      <c r="J211" s="10">
        <f t="shared" si="90"/>
        <v>0</v>
      </c>
      <c r="K211" s="11">
        <f t="shared" si="1"/>
        <v>0</v>
      </c>
    </row>
    <row r="212" spans="1:11" ht="78.75" customHeight="1" outlineLevel="5">
      <c r="A212" s="30" t="s">
        <v>393</v>
      </c>
      <c r="B212" s="31" t="s">
        <v>394</v>
      </c>
      <c r="C212" s="14">
        <f>SUM(D212+E212+F212)</f>
        <v>1073457</v>
      </c>
      <c r="D212" s="14">
        <v>786629.29</v>
      </c>
      <c r="E212" s="14">
        <v>286827.71</v>
      </c>
      <c r="F212" s="15"/>
      <c r="G212" s="14">
        <f>SUM(H212+I212+J212)</f>
        <v>0</v>
      </c>
      <c r="H212" s="58"/>
      <c r="I212" s="58"/>
      <c r="J212" s="59"/>
      <c r="K212" s="16">
        <f t="shared" si="1"/>
        <v>0</v>
      </c>
    </row>
    <row r="213" spans="1:11" ht="66" customHeight="1" outlineLevel="5">
      <c r="A213" s="20" t="s">
        <v>395</v>
      </c>
      <c r="B213" s="21" t="s">
        <v>396</v>
      </c>
      <c r="C213" s="10">
        <f aca="true" t="shared" si="91" ref="C213:J214">SUM(C214)</f>
        <v>118260</v>
      </c>
      <c r="D213" s="10">
        <f t="shared" si="91"/>
        <v>0</v>
      </c>
      <c r="E213" s="10">
        <f t="shared" si="91"/>
        <v>53700</v>
      </c>
      <c r="F213" s="10">
        <f t="shared" si="91"/>
        <v>64560</v>
      </c>
      <c r="G213" s="10">
        <f t="shared" si="91"/>
        <v>14560</v>
      </c>
      <c r="H213" s="10">
        <f t="shared" si="91"/>
        <v>0</v>
      </c>
      <c r="I213" s="10">
        <f t="shared" si="91"/>
        <v>0</v>
      </c>
      <c r="J213" s="10">
        <f t="shared" si="91"/>
        <v>14560</v>
      </c>
      <c r="K213" s="11">
        <f t="shared" si="1"/>
        <v>12.311855234229663</v>
      </c>
    </row>
    <row r="214" spans="1:11" ht="60.75" customHeight="1" outlineLevel="5">
      <c r="A214" s="20" t="s">
        <v>397</v>
      </c>
      <c r="B214" s="21" t="s">
        <v>398</v>
      </c>
      <c r="C214" s="10">
        <f>SUM(C215:C216)</f>
        <v>118260</v>
      </c>
      <c r="D214" s="10">
        <f aca="true" t="shared" si="92" ref="D214:J214">SUM(D215:D216)</f>
        <v>0</v>
      </c>
      <c r="E214" s="10">
        <f t="shared" si="92"/>
        <v>53700</v>
      </c>
      <c r="F214" s="10">
        <f t="shared" si="92"/>
        <v>64560</v>
      </c>
      <c r="G214" s="10">
        <f t="shared" si="92"/>
        <v>14560</v>
      </c>
      <c r="H214" s="10">
        <f t="shared" si="92"/>
        <v>0</v>
      </c>
      <c r="I214" s="10">
        <f t="shared" si="92"/>
        <v>0</v>
      </c>
      <c r="J214" s="10">
        <f t="shared" si="92"/>
        <v>14560</v>
      </c>
      <c r="K214" s="11">
        <f t="shared" si="1"/>
        <v>12.311855234229663</v>
      </c>
    </row>
    <row r="215" spans="1:11" ht="36.75" customHeight="1" outlineLevel="5">
      <c r="A215" s="19" t="s">
        <v>399</v>
      </c>
      <c r="B215" s="22" t="s">
        <v>400</v>
      </c>
      <c r="C215" s="14">
        <f>SUM(D215+E215+F215)</f>
        <v>64560</v>
      </c>
      <c r="D215" s="14"/>
      <c r="E215" s="14"/>
      <c r="F215" s="15">
        <v>64560</v>
      </c>
      <c r="G215" s="14">
        <f>SUM(H215+I215+J215)</f>
        <v>14560</v>
      </c>
      <c r="H215" s="14"/>
      <c r="I215" s="14"/>
      <c r="J215" s="15">
        <v>14560</v>
      </c>
      <c r="K215" s="16">
        <f t="shared" si="1"/>
        <v>22.55266418835192</v>
      </c>
    </row>
    <row r="216" spans="1:11" ht="252" outlineLevel="5">
      <c r="A216" s="19" t="s">
        <v>472</v>
      </c>
      <c r="B216" s="22" t="s">
        <v>471</v>
      </c>
      <c r="C216" s="14">
        <f>SUM(D216+E216+F216)</f>
        <v>53700</v>
      </c>
      <c r="D216" s="72"/>
      <c r="E216" s="72">
        <v>53700</v>
      </c>
      <c r="F216" s="73"/>
      <c r="G216" s="14">
        <f>SUM(H216+I216+J216)</f>
        <v>0</v>
      </c>
      <c r="H216" s="14"/>
      <c r="I216" s="14"/>
      <c r="J216" s="15"/>
      <c r="K216" s="16">
        <f t="shared" si="1"/>
        <v>0</v>
      </c>
    </row>
    <row r="217" spans="1:11" ht="21.75" customHeight="1" outlineLevel="5">
      <c r="A217" s="66" t="s">
        <v>401</v>
      </c>
      <c r="B217" s="66"/>
      <c r="C217" s="33">
        <f aca="true" t="shared" si="93" ref="C217:J217">SUM(C7+C61+C79+C83+C100+C106+C122+C131+C146+C151+C158+C187+C199+C203+C209)</f>
        <v>208847453.89</v>
      </c>
      <c r="D217" s="33">
        <f t="shared" si="93"/>
        <v>6746865.47</v>
      </c>
      <c r="E217" s="33">
        <f t="shared" si="93"/>
        <v>90141556.72</v>
      </c>
      <c r="F217" s="33">
        <f t="shared" si="93"/>
        <v>111959031.53999999</v>
      </c>
      <c r="G217" s="10">
        <f t="shared" si="93"/>
        <v>92111970.77000003</v>
      </c>
      <c r="H217" s="10">
        <f t="shared" si="93"/>
        <v>1317299.46</v>
      </c>
      <c r="I217" s="10">
        <f t="shared" si="93"/>
        <v>43278726.980000004</v>
      </c>
      <c r="J217" s="10">
        <f t="shared" si="93"/>
        <v>47515944.33</v>
      </c>
      <c r="K217" s="11">
        <f t="shared" si="1"/>
        <v>44.10490482613948</v>
      </c>
    </row>
    <row r="218" spans="1:11" ht="21.75" customHeight="1" outlineLevel="5">
      <c r="A218" s="32" t="s">
        <v>402</v>
      </c>
      <c r="B218" s="34"/>
      <c r="C218" s="14">
        <f aca="true" t="shared" si="94" ref="C218:K218">SUM(C217/C243)*100</f>
        <v>97.98324307971693</v>
      </c>
      <c r="D218" s="14">
        <f t="shared" si="94"/>
        <v>98.70672996064823</v>
      </c>
      <c r="E218" s="14">
        <f t="shared" si="94"/>
        <v>97.1896000090535</v>
      </c>
      <c r="F218" s="14">
        <f t="shared" si="94"/>
        <v>98.58787573267689</v>
      </c>
      <c r="G218" s="14">
        <f t="shared" si="94"/>
        <v>98.75505594416674</v>
      </c>
      <c r="H218" s="14">
        <f t="shared" si="94"/>
        <v>94.10331243509813</v>
      </c>
      <c r="I218" s="14">
        <f t="shared" si="94"/>
        <v>98.89273209353662</v>
      </c>
      <c r="J218" s="14">
        <f t="shared" si="94"/>
        <v>98.76516925293664</v>
      </c>
      <c r="K218" s="14">
        <f t="shared" si="94"/>
        <v>100.78769883522011</v>
      </c>
    </row>
    <row r="219" spans="1:11" ht="63" outlineLevel="1">
      <c r="A219" s="8" t="s">
        <v>403</v>
      </c>
      <c r="B219" s="9" t="s">
        <v>404</v>
      </c>
      <c r="C219" s="10">
        <f aca="true" t="shared" si="95" ref="C219:J219">SUM(C220)</f>
        <v>2555942.44</v>
      </c>
      <c r="D219" s="10">
        <f t="shared" si="95"/>
        <v>82544.42</v>
      </c>
      <c r="E219" s="10">
        <f t="shared" si="95"/>
        <v>956594.02</v>
      </c>
      <c r="F219" s="10">
        <f t="shared" si="95"/>
        <v>1516803.9999999998</v>
      </c>
      <c r="G219" s="10">
        <f t="shared" si="95"/>
        <v>1161198.78</v>
      </c>
      <c r="H219" s="10">
        <f t="shared" si="95"/>
        <v>82544.42</v>
      </c>
      <c r="I219" s="10">
        <f t="shared" si="95"/>
        <v>484577.02</v>
      </c>
      <c r="J219" s="10">
        <f t="shared" si="95"/>
        <v>594077.34</v>
      </c>
      <c r="K219" s="11">
        <f aca="true" t="shared" si="96" ref="K219:K243">SUM(G219/C219)*100</f>
        <v>45.43133530033642</v>
      </c>
    </row>
    <row r="220" spans="1:11" ht="18.75" customHeight="1" outlineLevel="2">
      <c r="A220" s="8" t="s">
        <v>405</v>
      </c>
      <c r="B220" s="9" t="s">
        <v>406</v>
      </c>
      <c r="C220" s="10">
        <f>SUM(C221:C235)</f>
        <v>2555942.44</v>
      </c>
      <c r="D220" s="10">
        <f aca="true" t="shared" si="97" ref="D220:J220">SUM(D221:D235)</f>
        <v>82544.42</v>
      </c>
      <c r="E220" s="10">
        <f t="shared" si="97"/>
        <v>956594.02</v>
      </c>
      <c r="F220" s="10">
        <f t="shared" si="97"/>
        <v>1516803.9999999998</v>
      </c>
      <c r="G220" s="10">
        <f t="shared" si="97"/>
        <v>1161198.78</v>
      </c>
      <c r="H220" s="10">
        <f t="shared" si="97"/>
        <v>82544.42</v>
      </c>
      <c r="I220" s="10">
        <f t="shared" si="97"/>
        <v>484577.02</v>
      </c>
      <c r="J220" s="10">
        <f t="shared" si="97"/>
        <v>594077.34</v>
      </c>
      <c r="K220" s="11">
        <f t="shared" si="96"/>
        <v>45.43133530033642</v>
      </c>
    </row>
    <row r="221" spans="1:11" ht="19.5" customHeight="1" outlineLevel="5">
      <c r="A221" s="12" t="s">
        <v>407</v>
      </c>
      <c r="B221" s="13" t="s">
        <v>408</v>
      </c>
      <c r="C221" s="14">
        <f aca="true" t="shared" si="98" ref="C221:C235">SUM(D221+E221+F221)</f>
        <v>131930.61</v>
      </c>
      <c r="D221" s="14"/>
      <c r="E221" s="14"/>
      <c r="F221" s="23">
        <v>131930.61</v>
      </c>
      <c r="G221" s="14">
        <f aca="true" t="shared" si="99" ref="G221:G235">SUM(H221+I221+J221)</f>
        <v>0</v>
      </c>
      <c r="H221" s="14"/>
      <c r="I221" s="14"/>
      <c r="J221" s="14"/>
      <c r="K221" s="16">
        <f t="shared" si="96"/>
        <v>0</v>
      </c>
    </row>
    <row r="222" spans="1:11" ht="31.5" customHeight="1" outlineLevel="5">
      <c r="A222" s="12" t="s">
        <v>409</v>
      </c>
      <c r="B222" s="13" t="s">
        <v>410</v>
      </c>
      <c r="C222" s="14">
        <f t="shared" si="98"/>
        <v>0</v>
      </c>
      <c r="D222" s="14"/>
      <c r="E222" s="14"/>
      <c r="F222" s="23"/>
      <c r="G222" s="14">
        <f t="shared" si="99"/>
        <v>0</v>
      </c>
      <c r="H222" s="14"/>
      <c r="I222" s="14"/>
      <c r="J222" s="15"/>
      <c r="K222" s="16" t="e">
        <f t="shared" si="96"/>
        <v>#DIV/0!</v>
      </c>
    </row>
    <row r="223" spans="1:11" ht="317.25" customHeight="1" outlineLevel="5">
      <c r="A223" s="35" t="s">
        <v>411</v>
      </c>
      <c r="B223" s="36" t="s">
        <v>412</v>
      </c>
      <c r="C223" s="14">
        <f t="shared" si="98"/>
        <v>0</v>
      </c>
      <c r="D223" s="14"/>
      <c r="E223" s="14"/>
      <c r="F223" s="23"/>
      <c r="G223" s="14">
        <f t="shared" si="99"/>
        <v>0</v>
      </c>
      <c r="H223" s="14"/>
      <c r="I223" s="14"/>
      <c r="J223" s="15"/>
      <c r="K223" s="16" t="e">
        <f t="shared" si="96"/>
        <v>#DIV/0!</v>
      </c>
    </row>
    <row r="224" spans="1:11" ht="31.5" outlineLevel="5">
      <c r="A224" s="12" t="s">
        <v>413</v>
      </c>
      <c r="B224" s="13">
        <v>4190002076</v>
      </c>
      <c r="C224" s="14">
        <f t="shared" si="98"/>
        <v>0</v>
      </c>
      <c r="D224" s="14"/>
      <c r="E224" s="14"/>
      <c r="F224" s="23"/>
      <c r="G224" s="14">
        <f t="shared" si="99"/>
        <v>0</v>
      </c>
      <c r="H224" s="14"/>
      <c r="I224" s="14"/>
      <c r="J224" s="15"/>
      <c r="K224" s="16" t="e">
        <f t="shared" si="96"/>
        <v>#DIV/0!</v>
      </c>
    </row>
    <row r="225" spans="1:11" ht="47.25" outlineLevel="5">
      <c r="A225" s="12" t="s">
        <v>414</v>
      </c>
      <c r="B225" s="13" t="s">
        <v>415</v>
      </c>
      <c r="C225" s="14">
        <f t="shared" si="98"/>
        <v>105600</v>
      </c>
      <c r="D225" s="14"/>
      <c r="E225" s="14"/>
      <c r="F225" s="23">
        <v>105600</v>
      </c>
      <c r="G225" s="14">
        <f t="shared" si="99"/>
        <v>42753.06</v>
      </c>
      <c r="H225" s="14"/>
      <c r="I225" s="14"/>
      <c r="J225" s="15">
        <v>42753.06</v>
      </c>
      <c r="K225" s="16">
        <f t="shared" si="96"/>
        <v>40.48585227272727</v>
      </c>
    </row>
    <row r="226" spans="1:11" ht="45.75" customHeight="1" outlineLevel="5">
      <c r="A226" s="12" t="s">
        <v>462</v>
      </c>
      <c r="B226" s="13" t="s">
        <v>416</v>
      </c>
      <c r="C226" s="14">
        <f t="shared" si="98"/>
        <v>31044</v>
      </c>
      <c r="D226" s="14"/>
      <c r="E226" s="14"/>
      <c r="F226" s="23">
        <v>31044</v>
      </c>
      <c r="G226" s="14">
        <f t="shared" si="99"/>
        <v>31044</v>
      </c>
      <c r="H226" s="14"/>
      <c r="I226" s="14"/>
      <c r="J226" s="15">
        <v>31044</v>
      </c>
      <c r="K226" s="16">
        <f t="shared" si="96"/>
        <v>100</v>
      </c>
    </row>
    <row r="227" spans="1:11" ht="63.75" customHeight="1" outlineLevel="5">
      <c r="A227" s="12" t="s">
        <v>417</v>
      </c>
      <c r="B227" s="13" t="s">
        <v>418</v>
      </c>
      <c r="C227" s="14">
        <f t="shared" si="98"/>
        <v>200000</v>
      </c>
      <c r="D227" s="14"/>
      <c r="E227" s="14"/>
      <c r="F227" s="23">
        <v>200000</v>
      </c>
      <c r="G227" s="14">
        <f t="shared" si="99"/>
        <v>0</v>
      </c>
      <c r="H227" s="14"/>
      <c r="I227" s="14"/>
      <c r="J227" s="15"/>
      <c r="K227" s="16">
        <f t="shared" si="96"/>
        <v>0</v>
      </c>
    </row>
    <row r="228" spans="1:11" ht="47.25" outlineLevel="5">
      <c r="A228" s="12" t="s">
        <v>419</v>
      </c>
      <c r="B228" s="13" t="s">
        <v>420</v>
      </c>
      <c r="C228" s="14">
        <f t="shared" si="98"/>
        <v>913852</v>
      </c>
      <c r="D228" s="14"/>
      <c r="E228" s="14"/>
      <c r="F228" s="23">
        <v>913852</v>
      </c>
      <c r="G228" s="14">
        <f t="shared" si="99"/>
        <v>460000</v>
      </c>
      <c r="H228" s="14"/>
      <c r="I228" s="14"/>
      <c r="J228" s="15">
        <v>460000</v>
      </c>
      <c r="K228" s="16">
        <f t="shared" si="96"/>
        <v>50.33637831946529</v>
      </c>
    </row>
    <row r="229" spans="1:11" ht="110.25" customHeight="1" outlineLevel="5">
      <c r="A229" s="12" t="s">
        <v>421</v>
      </c>
      <c r="B229" s="13" t="s">
        <v>422</v>
      </c>
      <c r="C229" s="14">
        <f t="shared" si="98"/>
        <v>80000</v>
      </c>
      <c r="D229" s="14"/>
      <c r="E229" s="14"/>
      <c r="F229" s="23">
        <v>80000</v>
      </c>
      <c r="G229" s="14">
        <f t="shared" si="99"/>
        <v>20708.84</v>
      </c>
      <c r="H229" s="14"/>
      <c r="I229" s="14"/>
      <c r="J229" s="15">
        <v>20708.84</v>
      </c>
      <c r="K229" s="16">
        <f t="shared" si="96"/>
        <v>25.88605</v>
      </c>
    </row>
    <row r="230" spans="1:11" ht="93.75" customHeight="1" outlineLevel="5">
      <c r="A230" s="12" t="s">
        <v>423</v>
      </c>
      <c r="B230" s="13" t="s">
        <v>424</v>
      </c>
      <c r="C230" s="14">
        <f t="shared" si="98"/>
        <v>944033</v>
      </c>
      <c r="D230" s="14"/>
      <c r="E230" s="14">
        <v>944033</v>
      </c>
      <c r="F230" s="37"/>
      <c r="G230" s="14">
        <f t="shared" si="99"/>
        <v>472016</v>
      </c>
      <c r="H230" s="14"/>
      <c r="I230" s="14">
        <v>472016</v>
      </c>
      <c r="J230" s="15"/>
      <c r="K230" s="16">
        <f t="shared" si="96"/>
        <v>49.999947035749805</v>
      </c>
    </row>
    <row r="231" spans="1:11" ht="47.25" outlineLevel="5">
      <c r="A231" s="12" t="s">
        <v>425</v>
      </c>
      <c r="B231" s="13" t="s">
        <v>426</v>
      </c>
      <c r="C231" s="14">
        <f t="shared" si="98"/>
        <v>6348</v>
      </c>
      <c r="D231" s="14"/>
      <c r="E231" s="14">
        <v>6348</v>
      </c>
      <c r="F231" s="37"/>
      <c r="G231" s="14">
        <f t="shared" si="99"/>
        <v>6348</v>
      </c>
      <c r="H231" s="14"/>
      <c r="I231" s="14">
        <v>6348</v>
      </c>
      <c r="J231" s="15"/>
      <c r="K231" s="16">
        <f t="shared" si="96"/>
        <v>100</v>
      </c>
    </row>
    <row r="232" spans="1:11" ht="32.25" customHeight="1" outlineLevel="5">
      <c r="A232" s="12" t="s">
        <v>427</v>
      </c>
      <c r="B232" s="13" t="s">
        <v>428</v>
      </c>
      <c r="C232" s="14">
        <f t="shared" si="98"/>
        <v>20</v>
      </c>
      <c r="D232" s="14"/>
      <c r="E232" s="14"/>
      <c r="F232" s="15">
        <v>20</v>
      </c>
      <c r="G232" s="14">
        <f t="shared" si="99"/>
        <v>0</v>
      </c>
      <c r="H232" s="14"/>
      <c r="I232" s="14"/>
      <c r="J232" s="15"/>
      <c r="K232" s="16">
        <f t="shared" si="96"/>
        <v>0</v>
      </c>
    </row>
    <row r="233" spans="1:11" ht="78" customHeight="1" outlineLevel="5">
      <c r="A233" s="12" t="s">
        <v>463</v>
      </c>
      <c r="B233" s="13" t="s">
        <v>464</v>
      </c>
      <c r="C233" s="14">
        <f t="shared" si="98"/>
        <v>93428.88</v>
      </c>
      <c r="D233" s="14">
        <v>82544.42</v>
      </c>
      <c r="E233" s="14">
        <v>6213.02</v>
      </c>
      <c r="F233" s="15">
        <v>4671.44</v>
      </c>
      <c r="G233" s="14">
        <f t="shared" si="99"/>
        <v>93428.88</v>
      </c>
      <c r="H233" s="14">
        <v>82544.42</v>
      </c>
      <c r="I233" s="14">
        <v>6213.02</v>
      </c>
      <c r="J233" s="15">
        <v>4671.44</v>
      </c>
      <c r="K233" s="16">
        <f t="shared" si="96"/>
        <v>100</v>
      </c>
    </row>
    <row r="234" spans="1:11" ht="78.75" outlineLevel="5">
      <c r="A234" s="12" t="s">
        <v>429</v>
      </c>
      <c r="B234" s="38" t="s">
        <v>430</v>
      </c>
      <c r="C234" s="14">
        <f t="shared" si="98"/>
        <v>49685.95</v>
      </c>
      <c r="D234" s="14"/>
      <c r="E234" s="14"/>
      <c r="F234" s="15">
        <v>49685.95</v>
      </c>
      <c r="G234" s="14">
        <f t="shared" si="99"/>
        <v>34900</v>
      </c>
      <c r="H234" s="14"/>
      <c r="I234" s="14"/>
      <c r="J234" s="15">
        <v>34900</v>
      </c>
      <c r="K234" s="16">
        <f t="shared" si="96"/>
        <v>70.24118488224539</v>
      </c>
    </row>
    <row r="235" spans="1:11" ht="63" outlineLevel="5">
      <c r="A235" s="56" t="s">
        <v>452</v>
      </c>
      <c r="B235" s="54" t="s">
        <v>453</v>
      </c>
      <c r="C235" s="14">
        <f t="shared" si="98"/>
        <v>0</v>
      </c>
      <c r="D235" s="14"/>
      <c r="E235" s="14"/>
      <c r="F235" s="15"/>
      <c r="G235" s="14">
        <f t="shared" si="99"/>
        <v>0</v>
      </c>
      <c r="H235" s="14"/>
      <c r="I235" s="14"/>
      <c r="J235" s="15"/>
      <c r="K235" s="16" t="e">
        <f t="shared" si="96"/>
        <v>#DIV/0!</v>
      </c>
    </row>
    <row r="236" spans="1:11" ht="78" customHeight="1" outlineLevel="1">
      <c r="A236" s="8" t="s">
        <v>431</v>
      </c>
      <c r="B236" s="39" t="s">
        <v>432</v>
      </c>
      <c r="C236" s="10">
        <f aca="true" t="shared" si="100" ref="C236:J237">SUM(C237)</f>
        <v>5854</v>
      </c>
      <c r="D236" s="10">
        <f t="shared" si="100"/>
        <v>5854</v>
      </c>
      <c r="E236" s="10">
        <f t="shared" si="100"/>
        <v>0</v>
      </c>
      <c r="F236" s="10">
        <f t="shared" si="100"/>
        <v>0</v>
      </c>
      <c r="G236" s="10">
        <f t="shared" si="100"/>
        <v>0</v>
      </c>
      <c r="H236" s="10">
        <f t="shared" si="100"/>
        <v>0</v>
      </c>
      <c r="I236" s="10">
        <f t="shared" si="100"/>
        <v>0</v>
      </c>
      <c r="J236" s="10">
        <f t="shared" si="100"/>
        <v>0</v>
      </c>
      <c r="K236" s="11">
        <f t="shared" si="96"/>
        <v>0</v>
      </c>
    </row>
    <row r="237" spans="1:11" ht="17.25" customHeight="1" outlineLevel="2">
      <c r="A237" s="8" t="s">
        <v>405</v>
      </c>
      <c r="B237" s="39" t="s">
        <v>433</v>
      </c>
      <c r="C237" s="10">
        <f t="shared" si="100"/>
        <v>5854</v>
      </c>
      <c r="D237" s="10">
        <f t="shared" si="100"/>
        <v>5854</v>
      </c>
      <c r="E237" s="10">
        <f t="shared" si="100"/>
        <v>0</v>
      </c>
      <c r="F237" s="10">
        <f t="shared" si="100"/>
        <v>0</v>
      </c>
      <c r="G237" s="10">
        <f t="shared" si="100"/>
        <v>0</v>
      </c>
      <c r="H237" s="10">
        <f t="shared" si="100"/>
        <v>0</v>
      </c>
      <c r="I237" s="10">
        <f t="shared" si="100"/>
        <v>0</v>
      </c>
      <c r="J237" s="10">
        <f t="shared" si="100"/>
        <v>0</v>
      </c>
      <c r="K237" s="11">
        <f t="shared" si="96"/>
        <v>0</v>
      </c>
    </row>
    <row r="238" spans="1:11" ht="63" outlineLevel="5">
      <c r="A238" s="40" t="s">
        <v>434</v>
      </c>
      <c r="B238" s="41" t="s">
        <v>435</v>
      </c>
      <c r="C238" s="42">
        <f>SUM(D238+E238+F238)</f>
        <v>5854</v>
      </c>
      <c r="D238" s="42">
        <v>5854</v>
      </c>
      <c r="E238" s="42"/>
      <c r="F238" s="43"/>
      <c r="G238" s="42">
        <f>SUM(H238+I238+J238)</f>
        <v>0</v>
      </c>
      <c r="H238" s="42"/>
      <c r="I238" s="42"/>
      <c r="J238" s="43"/>
      <c r="K238" s="16">
        <f t="shared" si="96"/>
        <v>0</v>
      </c>
    </row>
    <row r="239" spans="1:11" ht="31.5" outlineLevel="5">
      <c r="A239" s="44" t="s">
        <v>436</v>
      </c>
      <c r="B239" s="45" t="s">
        <v>437</v>
      </c>
      <c r="C239" s="29">
        <f aca="true" t="shared" si="101" ref="C239:J240">SUM(C240)</f>
        <v>1736842.13</v>
      </c>
      <c r="D239" s="29">
        <f t="shared" si="101"/>
        <v>0</v>
      </c>
      <c r="E239" s="29">
        <f t="shared" si="101"/>
        <v>1650000</v>
      </c>
      <c r="F239" s="29">
        <f t="shared" si="101"/>
        <v>86842.13</v>
      </c>
      <c r="G239" s="29">
        <f t="shared" si="101"/>
        <v>0</v>
      </c>
      <c r="H239" s="29">
        <f t="shared" si="101"/>
        <v>0</v>
      </c>
      <c r="I239" s="29">
        <f t="shared" si="101"/>
        <v>0</v>
      </c>
      <c r="J239" s="29">
        <f t="shared" si="101"/>
        <v>0</v>
      </c>
      <c r="K239" s="11">
        <f t="shared" si="96"/>
        <v>0</v>
      </c>
    </row>
    <row r="240" spans="1:11" ht="15.75" customHeight="1" outlineLevel="5">
      <c r="A240" s="44" t="s">
        <v>438</v>
      </c>
      <c r="B240" s="45" t="s">
        <v>439</v>
      </c>
      <c r="C240" s="29">
        <f t="shared" si="101"/>
        <v>1736842.13</v>
      </c>
      <c r="D240" s="29">
        <f t="shared" si="101"/>
        <v>0</v>
      </c>
      <c r="E240" s="29">
        <f t="shared" si="101"/>
        <v>1650000</v>
      </c>
      <c r="F240" s="29">
        <f t="shared" si="101"/>
        <v>86842.13</v>
      </c>
      <c r="G240" s="29">
        <f t="shared" si="101"/>
        <v>0</v>
      </c>
      <c r="H240" s="29">
        <f t="shared" si="101"/>
        <v>0</v>
      </c>
      <c r="I240" s="29">
        <f t="shared" si="101"/>
        <v>0</v>
      </c>
      <c r="J240" s="29">
        <f t="shared" si="101"/>
        <v>0</v>
      </c>
      <c r="K240" s="11">
        <f t="shared" si="96"/>
        <v>0</v>
      </c>
    </row>
    <row r="241" spans="1:11" ht="63" outlineLevel="5">
      <c r="A241" s="30" t="s">
        <v>440</v>
      </c>
      <c r="B241" s="46" t="s">
        <v>441</v>
      </c>
      <c r="C241" s="42">
        <f>SUM(D241+E241+F241)</f>
        <v>1736842.13</v>
      </c>
      <c r="D241" s="42"/>
      <c r="E241" s="42">
        <v>1650000</v>
      </c>
      <c r="F241" s="43">
        <v>86842.13</v>
      </c>
      <c r="G241" s="42">
        <f>SUM(H241+I241+J241)</f>
        <v>0</v>
      </c>
      <c r="H241" s="42"/>
      <c r="I241" s="42"/>
      <c r="J241" s="43"/>
      <c r="K241" s="16">
        <f t="shared" si="96"/>
        <v>0</v>
      </c>
    </row>
    <row r="242" spans="1:11" ht="30" customHeight="1">
      <c r="A242" s="47" t="s">
        <v>442</v>
      </c>
      <c r="B242" s="48"/>
      <c r="C242" s="49">
        <f aca="true" t="shared" si="102" ref="C242:J242">SUM(C219+C236+C239)</f>
        <v>4298638.57</v>
      </c>
      <c r="D242" s="49">
        <f t="shared" si="102"/>
        <v>88398.42</v>
      </c>
      <c r="E242" s="49">
        <f t="shared" si="102"/>
        <v>2606594.02</v>
      </c>
      <c r="F242" s="49">
        <f t="shared" si="102"/>
        <v>1603646.13</v>
      </c>
      <c r="G242" s="49">
        <f t="shared" si="102"/>
        <v>1161198.78</v>
      </c>
      <c r="H242" s="49">
        <f t="shared" si="102"/>
        <v>82544.42</v>
      </c>
      <c r="I242" s="49">
        <f t="shared" si="102"/>
        <v>484577.02</v>
      </c>
      <c r="J242" s="49">
        <f t="shared" si="102"/>
        <v>594077.34</v>
      </c>
      <c r="K242" s="50">
        <f t="shared" si="96"/>
        <v>27.013175476160118</v>
      </c>
    </row>
    <row r="243" spans="1:11" ht="30" customHeight="1">
      <c r="A243" s="32" t="s">
        <v>443</v>
      </c>
      <c r="B243" s="48"/>
      <c r="C243" s="49">
        <f aca="true" t="shared" si="103" ref="C243:J243">SUM(C217+C242)</f>
        <v>213146092.45999998</v>
      </c>
      <c r="D243" s="49">
        <f t="shared" si="103"/>
        <v>6835263.89</v>
      </c>
      <c r="E243" s="49">
        <f t="shared" si="103"/>
        <v>92748150.74</v>
      </c>
      <c r="F243" s="49">
        <f t="shared" si="103"/>
        <v>113562677.66999999</v>
      </c>
      <c r="G243" s="49">
        <f t="shared" si="103"/>
        <v>93273169.55000003</v>
      </c>
      <c r="H243" s="49">
        <f t="shared" si="103"/>
        <v>1399843.88</v>
      </c>
      <c r="I243" s="49">
        <f t="shared" si="103"/>
        <v>43763304.00000001</v>
      </c>
      <c r="J243" s="49">
        <f t="shared" si="103"/>
        <v>48110021.67</v>
      </c>
      <c r="K243" s="51">
        <f t="shared" si="96"/>
        <v>43.76020619167772</v>
      </c>
    </row>
  </sheetData>
  <sheetProtection selectLockedCells="1" selectUnlockedCells="1"/>
  <mergeCells count="10">
    <mergeCell ref="K5:K6"/>
    <mergeCell ref="A217:B217"/>
    <mergeCell ref="A1:J1"/>
    <mergeCell ref="A2:J2"/>
    <mergeCell ref="A5:A6"/>
    <mergeCell ref="B5:B6"/>
    <mergeCell ref="C5:C6"/>
    <mergeCell ref="D5:F5"/>
    <mergeCell ref="G5:G6"/>
    <mergeCell ref="H5:J5"/>
  </mergeCells>
  <printOptions/>
  <pageMargins left="0.7875" right="0.19652777777777777" top="0.5902777777777778" bottom="0" header="0.5118055555555555" footer="0.5118055555555555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</dc:creator>
  <cp:keywords/>
  <dc:description/>
  <cp:lastModifiedBy>Сидорова</cp:lastModifiedBy>
  <cp:lastPrinted>2020-07-15T08:28:11Z</cp:lastPrinted>
  <dcterms:created xsi:type="dcterms:W3CDTF">2020-01-17T14:40:26Z</dcterms:created>
  <dcterms:modified xsi:type="dcterms:W3CDTF">2020-07-15T13:20:49Z</dcterms:modified>
  <cp:category/>
  <cp:version/>
  <cp:contentType/>
  <cp:contentStatus/>
</cp:coreProperties>
</file>