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_xlnm_Print_Titles" localSheetId="0">'2022'!#REF!</definedName>
    <definedName name="_xlnm.Print_Titles" localSheetId="0">'2022'!$5:$6</definedName>
  </definedNames>
  <calcPr fullCalcOnLoad="1"/>
</workbook>
</file>

<file path=xl/sharedStrings.xml><?xml version="1.0" encoding="utf-8"?>
<sst xmlns="http://schemas.openxmlformats.org/spreadsheetml/2006/main" count="518" uniqueCount="505">
  <si>
    <t>Наименование</t>
  </si>
  <si>
    <t>Целевая статья</t>
  </si>
  <si>
    <t>Утверждено, руб.</t>
  </si>
  <si>
    <t>в том числе</t>
  </si>
  <si>
    <t>Исполнено, руб.</t>
  </si>
  <si>
    <t>% исполнения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</si>
  <si>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</si>
  <si>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</si>
  <si>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</si>
  <si>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</si>
  <si>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</si>
  <si>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</si>
  <si>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</si>
  <si>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</si>
  <si>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</si>
  <si>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Обеспечение деятельности дошкольных образовательных организаций</t>
  </si>
  <si>
    <t>0110100201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</si>
  <si>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</si>
  <si>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</si>
  <si>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</si>
  <si>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</si>
  <si>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</si>
  <si>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</si>
  <si>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</si>
  <si>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</si>
  <si>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</si>
  <si>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</si>
  <si>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Обеспечение деятельности муниципальных общеобразовательных организаций</t>
  </si>
  <si>
    <t>0120100202</t>
  </si>
  <si>
    <t xml:space="preserve">            Организация питания обучающихся муниципальных общеобразовательных организаций</t>
  </si>
  <si>
    <t>0120102003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</si>
  <si>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</si>
  <si>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</si>
  <si>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</si>
  <si>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</si>
  <si>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Федеральный проект "Современная школа"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</si>
  <si>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</si>
  <si>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</si>
  <si>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</si>
  <si>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</si>
  <si>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Обеспечение деятельности муниципальных организаций дополнительного образования детей</t>
  </si>
  <si>
    <t>0130100203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</si>
  <si>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</si>
  <si>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</si>
  <si>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</si>
  <si>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</si>
  <si>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</si>
  <si>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</si>
  <si>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</si>
  <si>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</si>
  <si>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</si>
  <si>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</si>
  <si>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</si>
  <si>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</si>
  <si>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</si>
  <si>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</si>
  <si>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</si>
  <si>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</si>
  <si>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</si>
  <si>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</si>
  <si>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</si>
  <si>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</si>
  <si>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</si>
  <si>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</si>
  <si>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Реализация мероприятий по укреплению пожарной безопасности образовательных организаций</t>
  </si>
  <si>
    <t>0150102012</t>
  </si>
  <si>
    <t xml:space="preserve">       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</si>
  <si>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</si>
  <si>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</si>
  <si>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</si>
  <si>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</si>
  <si>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</si>
  <si>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</si>
  <si>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</si>
  <si>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      Присуждение премии "Золотой фонд земли Савинской"</t>
  </si>
  <si>
    <t>0180109001</t>
  </si>
  <si>
    <r>
      <rPr>
        <b/>
        <sz val="12"/>
        <color indexed="8"/>
        <rFont val="Times New Roman"/>
        <family val="1"/>
      </rPr>
      <t xml:space="preserve">      Подпрограмма "Обеспечение деятельности 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>тдела образования администрации Савинского муниципального района"</t>
    </r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</si>
  <si>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</si>
  <si>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</si>
  <si>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</si>
  <si>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</si>
  <si>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</si>
  <si>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</si>
  <si>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</si>
  <si>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</si>
  <si>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</si>
  <si>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</si>
  <si>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</si>
  <si>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Обеспечение перевозок школьников</t>
  </si>
  <si>
    <t>01Б0102026</t>
  </si>
  <si>
    <t xml:space="preserve">      Подпрограмма "Профессионал"</t>
  </si>
  <si>
    <t>01П0000000</t>
  </si>
  <si>
    <t xml:space="preserve">          Основное мероприятие "Развитие кадрового потенциала"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</si>
  <si>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</si>
  <si>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</si>
  <si>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</si>
  <si>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</si>
  <si>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</si>
  <si>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</si>
  <si>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</si>
  <si>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</si>
  <si>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</si>
  <si>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</si>
  <si>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>0210107010</t>
  </si>
  <si>
    <t xml:space="preserve">            Предоставление социальных выплат молодым семьям на приобретение (строительство) жилого помещения</t>
  </si>
  <si>
    <t>02101L4970</t>
  </si>
  <si>
    <t xml:space="preserve">      Подпрограмма "Муниципальная поддержка граждан в сфере ипотечного жилищного кредитования"</t>
  </si>
  <si>
    <t>0220000000</t>
  </si>
  <si>
    <t xml:space="preserve">          Основное мероприятие "Поддержка граждан в сфере ипотечного жилищного кредитования"</t>
  </si>
  <si>
    <t>0220100000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</si>
  <si>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</si>
  <si>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0220107009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</si>
  <si>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</si>
  <si>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</si>
  <si>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</si>
  <si>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</si>
  <si>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</si>
  <si>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</si>
  <si>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</si>
  <si>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</si>
  <si>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</si>
  <si>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</si>
  <si>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</si>
  <si>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</si>
  <si>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водоснабжения и водоотведения</t>
  </si>
  <si>
    <t>0240202006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</si>
  <si>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</si>
  <si>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</si>
  <si>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</si>
  <si>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</si>
  <si>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</si>
  <si>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</si>
  <si>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</si>
  <si>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</si>
  <si>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</si>
  <si>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</si>
  <si>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</si>
  <si>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</si>
  <si>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</si>
  <si>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</si>
  <si>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</si>
  <si>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</si>
  <si>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проведения мероприятий по содержанию сибиреязвенных скотомогильников"</t>
  </si>
  <si>
    <t>0420000000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</si>
  <si>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</si>
  <si>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</si>
  <si>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</si>
  <si>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</si>
  <si>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</si>
  <si>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</si>
  <si>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</si>
  <si>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</si>
  <si>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</si>
  <si>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</si>
  <si>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</si>
  <si>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</si>
  <si>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</si>
  <si>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</si>
  <si>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</si>
  <si>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</si>
  <si>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</si>
  <si>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</si>
  <si>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</si>
  <si>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</si>
  <si>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</si>
  <si>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</si>
  <si>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</si>
  <si>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</si>
  <si>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</si>
  <si>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</si>
  <si>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</si>
  <si>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</si>
  <si>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</si>
  <si>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</si>
  <si>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</si>
  <si>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</si>
  <si>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</si>
  <si>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</si>
  <si>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</si>
  <si>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</si>
  <si>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</si>
  <si>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</si>
  <si>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</si>
  <si>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</si>
  <si>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</si>
  <si>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</si>
  <si>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</si>
  <si>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</si>
  <si>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</si>
  <si>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</si>
  <si>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</si>
  <si>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</si>
  <si>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</si>
  <si>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</si>
  <si>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</si>
  <si>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</si>
  <si>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</si>
  <si>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</si>
  <si>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</si>
  <si>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</si>
  <si>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</si>
  <si>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</si>
  <si>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</si>
  <si>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</si>
  <si>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</si>
  <si>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</si>
  <si>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</si>
  <si>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</si>
  <si>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</si>
  <si>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</si>
  <si>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</si>
  <si>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</si>
  <si>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</si>
  <si>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</si>
  <si>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</si>
  <si>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</si>
  <si>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</si>
  <si>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</si>
  <si>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</si>
  <si>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</si>
  <si>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</si>
  <si>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</si>
  <si>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</si>
  <si>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</si>
  <si>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</si>
  <si>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</si>
  <si>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</si>
  <si>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</si>
  <si>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</si>
  <si>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</si>
  <si>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</si>
  <si>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</si>
  <si>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</si>
  <si>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</si>
  <si>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</si>
  <si>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</si>
  <si>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</si>
  <si>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</si>
  <si>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</si>
  <si>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</si>
  <si>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</si>
  <si>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</si>
  <si>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</si>
  <si>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</si>
  <si>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</si>
  <si>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</si>
  <si>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</si>
  <si>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</si>
  <si>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</si>
  <si>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</si>
  <si>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</si>
  <si>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</si>
  <si>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</si>
  <si>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</si>
  <si>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</si>
  <si>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</si>
  <si>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</si>
  <si>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</si>
  <si>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</si>
  <si>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Уплата членских взносов в Совет муниципальных образований Ивановской области</t>
  </si>
  <si>
    <t>1110109004</t>
  </si>
  <si>
    <t xml:space="preserve">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</si>
  <si>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</si>
  <si>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</si>
  <si>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</si>
  <si>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</si>
  <si>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</si>
  <si>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</si>
  <si>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</si>
  <si>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</si>
  <si>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</si>
  <si>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</si>
  <si>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</si>
  <si>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</si>
  <si>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</si>
  <si>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</si>
  <si>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</si>
  <si>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</si>
  <si>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</si>
  <si>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</si>
  <si>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</si>
  <si>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</si>
  <si>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</si>
  <si>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</si>
  <si>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</si>
  <si>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</si>
  <si>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</si>
  <si>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</si>
  <si>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</si>
  <si>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</si>
  <si>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</si>
  <si>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</si>
  <si>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</si>
  <si>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</si>
  <si>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</si>
  <si>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</si>
  <si>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</si>
  <si>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</si>
  <si>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</si>
  <si>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</si>
  <si>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Обеспечение деятельности главы Савинского муниципального района</t>
  </si>
  <si>
    <t>1160100101</t>
  </si>
  <si>
    <t>1160200000</t>
  </si>
  <si>
    <t xml:space="preserve">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</si>
  <si>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</si>
  <si>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</si>
  <si>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</si>
  <si>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</si>
  <si>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</si>
  <si>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</si>
  <si>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</si>
  <si>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</si>
  <si>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</si>
  <si>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</si>
  <si>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</si>
  <si>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</si>
  <si>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</si>
  <si>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</si>
  <si>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</si>
  <si>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</si>
  <si>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</si>
  <si>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</si>
  <si>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</si>
  <si>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</si>
  <si>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</si>
  <si>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</si>
  <si>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</si>
  <si>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</si>
  <si>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</si>
  <si>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</si>
  <si>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</si>
  <si>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</si>
  <si>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</si>
  <si>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</si>
  <si>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</si>
  <si>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</si>
  <si>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</si>
  <si>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</si>
  <si>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</si>
  <si>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</si>
  <si>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</si>
  <si>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      Основное мероприятие "Совершенствование охраны труда"</t>
  </si>
  <si>
    <t>1610100000</t>
  </si>
  <si>
    <t xml:space="preserve">            Обучение по охране труда и повышение уровня квалификации специалистов</t>
  </si>
  <si>
    <t>1610102086</t>
  </si>
  <si>
    <t xml:space="preserve">            Проведение обязательных предварительных и периодических медицинских осмотров</t>
  </si>
  <si>
    <t>1610102087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</si>
  <si>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</si>
  <si>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</si>
  <si>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</si>
  <si>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</si>
  <si>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</si>
  <si>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</si>
  <si>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</si>
  <si>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</si>
  <si>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</si>
  <si>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</si>
  <si>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</si>
  <si>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</si>
  <si>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</si>
  <si>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</si>
  <si>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</si>
  <si>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</si>
  <si>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</si>
  <si>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</si>
  <si>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</si>
  <si>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</si>
  <si>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 населения</t>
  </si>
  <si>
    <t>4190008810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</si>
  <si>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</si>
  <si>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</si>
  <si>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</si>
  <si>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</si>
  <si>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</si>
  <si>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</si>
  <si>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</si>
  <si>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</si>
  <si>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</si>
  <si>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</si>
  <si>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</si>
  <si>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</si>
  <si>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</si>
  <si>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</si>
  <si>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</si>
  <si>
    <t>0180102021</t>
  </si>
  <si>
    <t xml:space="preserve">  Проведение муниципальных предметных олимпиад школьников, конкурсов, слетов, смотров</t>
  </si>
  <si>
    <t>Специальная оценка условий труда</t>
  </si>
  <si>
    <t>1610102085</t>
  </si>
  <si>
    <t>0620108806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</si>
  <si>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</si>
  <si>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</si>
  <si>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 Субсидии в целях финансового обеспечения (возмещения) затрат в связи с оказанием услуг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</si>
  <si>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</si>
  <si>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</si>
  <si>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>0440102047</t>
  </si>
  <si>
    <t>Содержание мест захоронения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</si>
  <si>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</si>
  <si>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01201L3041</t>
  </si>
  <si>
    <t>Мероприятия по защите населения и территории муниципального района от чрезвычайной ситуации природного и техногенного характера</t>
  </si>
  <si>
    <t>0180107012</t>
  </si>
  <si>
    <t xml:space="preserve">       Поддержка детей, проявивших выдающиеся способности и индивидуальные особенности</t>
  </si>
  <si>
    <t>0230102095</t>
  </si>
  <si>
    <t xml:space="preserve">          Разработка (корректировка) проектной документации и газификации населенных пунктов, объектов социальной инфраструктуры Ивановской области</t>
  </si>
  <si>
    <t xml:space="preserve">  Подпрограмма "Комплексное развитие сельских территорий"</t>
  </si>
  <si>
    <t xml:space="preserve">    Основное мероприятие "Создание и развитие инфраструктуры на сельских территориях"</t>
  </si>
  <si>
    <t xml:space="preserve">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</si>
  <si>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09301S3160</t>
  </si>
  <si>
    <t>0930000000</t>
  </si>
  <si>
    <t>0930100000</t>
  </si>
  <si>
    <t>0120102096</t>
  </si>
  <si>
    <t xml:space="preserve">       Проведение мероприятий, связанных с профилактикой и устранением последствий распространения новой короновирусной инфекции</t>
  </si>
  <si>
    <t>01201S1950</t>
  </si>
  <si>
    <t xml:space="preserve">   Укрепление материально-технической базы муниципальных образовательных организаций Ивановской области</t>
  </si>
  <si>
    <t>0230104002</t>
  </si>
  <si>
    <t>0230104003</t>
  </si>
  <si>
    <t xml:space="preserve"> Строительство межпоселкового газопровода "Новинки-Вознесенье"</t>
  </si>
  <si>
    <t xml:space="preserve">        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</si>
  <si>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05101S3150</t>
  </si>
  <si>
    <t xml:space="preserve">      Укрепление материально-технической базы спортивных организаций</t>
  </si>
  <si>
    <t>0720000000</t>
  </si>
  <si>
    <t>0720200000</t>
  </si>
  <si>
    <t>0720208815</t>
  </si>
  <si>
    <t xml:space="preserve">     Подпрограмма "Развитие малого и среднего предпринимательства в Савинском муниципальном районе"</t>
  </si>
  <si>
    <t xml:space="preserve">     Основное мероприятие "Поддержка начинающих субъектов малого и среднего предпринимательства"</t>
  </si>
  <si>
    <t xml:space="preserve">     Осуществление полномочий по созданию условий для развития малого и среднего предпринимательства</t>
  </si>
  <si>
    <t>08101S1990</t>
  </si>
  <si>
    <t xml:space="preserve">       Ремонт и капитальный ремонт автомобильных дорог</t>
  </si>
  <si>
    <t>0820102097</t>
  </si>
  <si>
    <t xml:space="preserve">        Создание условий для предоставления транспортных услуг населению и организация транспортного обслуживания населения</t>
  </si>
  <si>
    <t>0940000000</t>
  </si>
  <si>
    <t>0940100000</t>
  </si>
  <si>
    <t>09401S7000</t>
  </si>
  <si>
    <t xml:space="preserve"> Подпрограмма "Развитие мелиоративного комплекса"</t>
  </si>
  <si>
    <t xml:space="preserve">      Основное мероприятие "Мероприятия в области мелиорации земель сельскохозяйственного назначения"</t>
  </si>
  <si>
    <t xml:space="preserve">       Проведение кадастровых работ в отношении неиспользуемых земель из состава земель сельскохозяйственного назначения</t>
  </si>
  <si>
    <t xml:space="preserve">     Подготовка, переподготовка, обучение и повышение квалификации</t>
  </si>
  <si>
    <t xml:space="preserve">    Обслуживание сайта</t>
  </si>
  <si>
    <t>0110102096</t>
  </si>
  <si>
    <t xml:space="preserve">     Проведение мероприятий, связанных с профилактикой и устранением последствий распространения новой короновирусной инфекции</t>
  </si>
  <si>
    <t>0140102009</t>
  </si>
  <si>
    <t>Организация отдыха детей</t>
  </si>
  <si>
    <t>07101S2910</t>
  </si>
  <si>
    <t xml:space="preserve">     Обеспечение деятельности отраслевого отдела администрации Савинского муниципального района</t>
  </si>
  <si>
    <t>0140102096</t>
  </si>
  <si>
    <t xml:space="preserve"> Проведение мероприятий, связанных с профилактикой и устранением последствий распространения новой короновирусной инфекции</t>
  </si>
  <si>
    <t>0160000000</t>
  </si>
  <si>
    <t>0160200000</t>
  </si>
  <si>
    <t>0160202016</t>
  </si>
  <si>
    <t xml:space="preserve">       Подпрограмма "Гражданско-патриотическое и духовно-нравственное воспитание учащихся и воспитанников"</t>
  </si>
  <si>
    <t xml:space="preserve"> Основное мероприятие "Создание условий успешной социализации и эффективной самореализации несовершеннолетних граждан"</t>
  </si>
  <si>
    <t xml:space="preserve">      Трудоустройство и занятость несовершеннолетних граждан</t>
  </si>
  <si>
    <t>0240100000</t>
  </si>
  <si>
    <t>02401S6800</t>
  </si>
  <si>
    <t xml:space="preserve">    Реализация мероприятий по модернизации объектов коммунальной инфраструктуры</t>
  </si>
  <si>
    <t xml:space="preserve">   Основное мероприятие "Модернизация объектов коммунальной инфраструктуры и обеспечение функционирования систем жизнеобеспечения"</t>
  </si>
  <si>
    <t xml:space="preserve">     Достижение показателей деятельности органов исполнительной власти субъектов Российской Федерации</t>
  </si>
  <si>
    <t xml:space="preserve"> 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</si>
  <si>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 xml:space="preserve">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</si>
  <si>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Объем расходов на реализацию мероприятий муниципальных программ Савинского муниципального района в 2022 году</t>
  </si>
  <si>
    <t xml:space="preserve">       Укрепление материально-технической базы муниципальных образовательных организаций Ивановской области</t>
  </si>
  <si>
    <t>01101S1950</t>
  </si>
  <si>
    <t>01301S1950</t>
  </si>
  <si>
    <t xml:space="preserve">      Укрепление материально-технической базы муниципальных образовательных организаций Ивановской области</t>
  </si>
  <si>
    <t>0240202005</t>
  </si>
  <si>
    <t xml:space="preserve">            Организация теплоснабжения</t>
  </si>
  <si>
    <t>02402S2600</t>
  </si>
  <si>
    <t xml:space="preserve">            Организация водоснабженияy населения</t>
  </si>
  <si>
    <t>0240300000</t>
  </si>
  <si>
    <t>02402S3020</t>
  </si>
  <si>
    <t xml:space="preserve">      Основное мероприятие "Развитие жилищного строительства"</t>
  </si>
  <si>
    <t xml:space="preserve">        Подготовка проектов внесения изменений в документы территориального планирования, правила землепользования и застройки</t>
  </si>
  <si>
    <t>0510102102</t>
  </si>
  <si>
    <t xml:space="preserve">      Подготовка земельного участка к установке спортивно-технологического оборудования для создания малой спортивной площадки</t>
  </si>
  <si>
    <t xml:space="preserve">      Проведение мероприятий по осуществлению закупок товаров, работ, услуг для обеспечения муниципальных нужд</t>
  </si>
  <si>
    <t xml:space="preserve">    Муниципальная программа Савинского муниципального района "Защита населения и территории Савинского муниципального района от чрезвычайных ситуаций, обеспечение пожарной безопасности и безопасности людей на водных объектах"</t>
  </si>
  <si>
    <t xml:space="preserve">      Подпрограмма "Развитие и модернизация защиты населения от угроз чрезвычайных ситуаций и пожаров"</t>
  </si>
  <si>
    <t xml:space="preserve">    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</si>
  <si>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 xml:space="preserve">            Укрепление материально-технической базы Единой дежурно-диспетчерской службы муниципального района</t>
  </si>
  <si>
    <t xml:space="preserve">     Организации и осуществлению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</t>
  </si>
  <si>
    <t>41900L5191</t>
  </si>
  <si>
    <t xml:space="preserve">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</si>
  <si>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 xml:space="preserve">            Благоустройство территорий муниципальных дошкольных образовательных организаций Ивановской области</t>
  </si>
  <si>
    <t>0110188400</t>
  </si>
  <si>
    <t xml:space="preserve">    Подготовка и утверждение документов территориального планирования</t>
  </si>
  <si>
    <t xml:space="preserve">         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</si>
  <si>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01201S6900</t>
  </si>
  <si>
    <t xml:space="preserve">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</si>
  <si>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0240102105</t>
  </si>
  <si>
    <t xml:space="preserve">    Подготовка коммунальной инфраструктуры и благоустройство прилегающих территорий фельдшерско-акушерских пунктов</t>
  </si>
  <si>
    <t>0310109005</t>
  </si>
  <si>
    <t xml:space="preserve">    Организация охраны общественного порядка, защиты населения и территории муниципального образования</t>
  </si>
  <si>
    <t xml:space="preserve">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</si>
  <si>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 состоянию на 01.10.2022 год</t>
  </si>
  <si>
    <t>0110102001</t>
  </si>
  <si>
    <t xml:space="preserve">       Текущий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</si>
  <si>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012П000000</t>
  </si>
  <si>
    <t>012П900000</t>
  </si>
  <si>
    <t>012П9S8800</t>
  </si>
  <si>
    <t xml:space="preserve">      Разработка (корректировка) проектной документации на капитальный ремонт объектов общего образования</t>
  </si>
  <si>
    <t>0130102107</t>
  </si>
  <si>
    <t xml:space="preserve">   Обеспечение функционирования модели персонифицированного финансирования дополнительного образования детей</t>
  </si>
  <si>
    <t>01101S8900</t>
  </si>
  <si>
    <t xml:space="preserve">  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</si>
  <si>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0240102032</t>
  </si>
  <si>
    <t xml:space="preserve">    Модернизация объектов коммунальной инфраструктуры и обеспечение функционирования систем жизнеобеспечения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</si>
</sst>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8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20" borderId="0">
      <alignment/>
      <protection/>
    </xf>
    <xf numFmtId="0" fontId="4" fillId="0" borderId="1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 horizontal="center"/>
      <protection/>
    </xf>
    <xf numFmtId="0" fontId="3" fillId="0" borderId="0">
      <alignment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6" fillId="0" borderId="2">
      <alignment horizontal="right"/>
      <protection/>
    </xf>
    <xf numFmtId="0" fontId="4" fillId="0" borderId="1">
      <alignment horizontal="center" vertical="center" wrapText="1"/>
      <protection/>
    </xf>
    <xf numFmtId="4" fontId="6" fillId="21" borderId="2">
      <alignment horizontal="right" vertical="top" shrinkToFit="1"/>
      <protection/>
    </xf>
    <xf numFmtId="4" fontId="6" fillId="22" borderId="2">
      <alignment horizontal="right" vertical="top" shrinkToFi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4" fontId="6" fillId="21" borderId="2">
      <alignment horizontal="right" vertical="top" shrinkToFit="1"/>
      <protection/>
    </xf>
    <xf numFmtId="0" fontId="4" fillId="0" borderId="0">
      <alignment horizontal="left" wrapText="1"/>
      <protection/>
    </xf>
    <xf numFmtId="0" fontId="6" fillId="0" borderId="1">
      <alignment vertical="top" wrapText="1"/>
      <protection/>
    </xf>
    <xf numFmtId="1" fontId="4" fillId="0" borderId="1">
      <alignment horizontal="left" vertical="top" wrapText="1" indent="3"/>
      <protection/>
    </xf>
    <xf numFmtId="0" fontId="6" fillId="0" borderId="1">
      <alignment vertical="top" wrapText="1"/>
      <protection/>
    </xf>
    <xf numFmtId="1" fontId="4" fillId="0" borderId="1">
      <alignment horizontal="center" vertical="top" shrinkToFit="1"/>
      <protection/>
    </xf>
    <xf numFmtId="49" fontId="4" fillId="0" borderId="1">
      <alignment horizontal="center" vertical="top" shrinkToFit="1"/>
      <protection/>
    </xf>
    <xf numFmtId="4" fontId="6" fillId="21" borderId="1">
      <alignment horizontal="right" vertical="top" shrinkToFit="1"/>
      <protection/>
    </xf>
    <xf numFmtId="4" fontId="6" fillId="21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22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9" fontId="4" fillId="0" borderId="1">
      <alignment horizontal="left" vertical="top" wrapText="1" indent="2"/>
      <protection/>
    </xf>
    <xf numFmtId="4" fontId="4" fillId="0" borderId="1">
      <alignment horizontal="right" vertical="top" shrinkToFit="1"/>
      <protection/>
    </xf>
    <xf numFmtId="0" fontId="4" fillId="20" borderId="3">
      <alignment shrinkToFit="1"/>
      <protection/>
    </xf>
    <xf numFmtId="0" fontId="4" fillId="20" borderId="2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30" borderId="5" applyNumberFormat="0" applyAlignment="0" applyProtection="0"/>
    <xf numFmtId="0" fontId="33" fillId="30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1" fillId="0" borderId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8" fillId="0" borderId="0" xfId="4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9" fillId="0" borderId="0" xfId="44" applyFont="1" applyBorder="1" applyAlignment="1">
      <alignment horizontal="right"/>
      <protection/>
    </xf>
    <xf numFmtId="0" fontId="10" fillId="0" borderId="13" xfId="0" applyFont="1" applyBorder="1" applyAlignment="1">
      <alignment horizontal="center" vertical="center" wrapText="1"/>
    </xf>
    <xf numFmtId="0" fontId="10" fillId="36" borderId="1" xfId="55" applyNumberFormat="1" applyFont="1" applyFill="1" applyAlignment="1" applyProtection="1">
      <alignment horizontal="justify" vertical="top" wrapText="1"/>
      <protection/>
    </xf>
    <xf numFmtId="1" fontId="10" fillId="36" borderId="1" xfId="58" applyNumberFormat="1" applyFont="1" applyFill="1" applyProtection="1">
      <alignment horizontal="center" vertical="top" shrinkToFit="1"/>
      <protection/>
    </xf>
    <xf numFmtId="4" fontId="10" fillId="36" borderId="1" xfId="60" applyNumberFormat="1" applyFont="1" applyFill="1" applyBorder="1" applyAlignment="1" applyProtection="1">
      <alignment horizontal="right" vertical="top" shrinkToFit="1"/>
      <protection/>
    </xf>
    <xf numFmtId="164" fontId="11" fillId="0" borderId="1" xfId="0" applyNumberFormat="1" applyFont="1" applyBorder="1" applyAlignment="1" applyProtection="1">
      <alignment vertical="top"/>
      <protection locked="0"/>
    </xf>
    <xf numFmtId="0" fontId="9" fillId="36" borderId="1" xfId="55" applyNumberFormat="1" applyFont="1" applyFill="1" applyAlignment="1" applyProtection="1">
      <alignment horizontal="justify" vertical="top" wrapText="1"/>
      <protection/>
    </xf>
    <xf numFmtId="1" fontId="9" fillId="36" borderId="1" xfId="58" applyNumberFormat="1" applyFont="1" applyFill="1" applyProtection="1">
      <alignment horizontal="center" vertical="top" shrinkToFit="1"/>
      <protection/>
    </xf>
    <xf numFmtId="4" fontId="9" fillId="36" borderId="1" xfId="60" applyNumberFormat="1" applyFont="1" applyFill="1" applyBorder="1" applyAlignment="1" applyProtection="1">
      <alignment horizontal="right" vertical="top" shrinkToFit="1"/>
      <protection/>
    </xf>
    <xf numFmtId="4" fontId="9" fillId="0" borderId="1" xfId="40" applyNumberFormat="1" applyFont="1" applyBorder="1" applyAlignment="1" applyProtection="1">
      <alignment vertical="top" shrinkToFit="1"/>
      <protection/>
    </xf>
    <xf numFmtId="164" fontId="7" fillId="0" borderId="1" xfId="0" applyNumberFormat="1" applyFont="1" applyBorder="1" applyAlignment="1" applyProtection="1">
      <alignment vertical="top"/>
      <protection locked="0"/>
    </xf>
    <xf numFmtId="49" fontId="9" fillId="36" borderId="1" xfId="58" applyNumberFormat="1" applyFont="1" applyFill="1" applyProtection="1">
      <alignment horizontal="center" vertical="top" shrinkToFit="1"/>
      <protection/>
    </xf>
    <xf numFmtId="0" fontId="0" fillId="0" borderId="0" xfId="0" applyFont="1" applyAlignment="1" applyProtection="1">
      <alignment/>
      <protection locked="0"/>
    </xf>
    <xf numFmtId="49" fontId="10" fillId="0" borderId="1" xfId="58" applyNumberFormat="1" applyFont="1" applyBorder="1" applyProtection="1">
      <alignment horizontal="center" vertical="top" shrinkToFit="1"/>
      <protection/>
    </xf>
    <xf numFmtId="49" fontId="9" fillId="0" borderId="1" xfId="58" applyNumberFormat="1" applyFont="1" applyBorder="1" applyProtection="1">
      <alignment horizontal="center" vertical="top" shrinkToFit="1"/>
      <protection/>
    </xf>
    <xf numFmtId="4" fontId="9" fillId="36" borderId="14" xfId="60" applyNumberFormat="1" applyFont="1" applyFill="1" applyBorder="1" applyAlignment="1" applyProtection="1">
      <alignment horizontal="right" vertical="top" shrinkToFit="1"/>
      <protection/>
    </xf>
    <xf numFmtId="4" fontId="9" fillId="36" borderId="0" xfId="60" applyNumberFormat="1" applyFont="1" applyFill="1" applyBorder="1" applyAlignment="1" applyProtection="1">
      <alignment horizontal="right" vertical="top" shrinkToFit="1"/>
      <protection/>
    </xf>
    <xf numFmtId="0" fontId="9" fillId="0" borderId="1" xfId="55" applyNumberFormat="1" applyFont="1" applyBorder="1" applyAlignment="1" applyProtection="1">
      <alignment horizontal="justify" vertical="top" wrapText="1"/>
      <protection/>
    </xf>
    <xf numFmtId="1" fontId="9" fillId="0" borderId="1" xfId="58" applyNumberFormat="1" applyFont="1" applyBorder="1" applyProtection="1">
      <alignment horizontal="center" vertical="top" shrinkToFit="1"/>
      <protection/>
    </xf>
    <xf numFmtId="0" fontId="10" fillId="36" borderId="13" xfId="55" applyNumberFormat="1" applyFont="1" applyFill="1" applyBorder="1" applyAlignment="1" applyProtection="1">
      <alignment horizontal="justify" vertical="top" wrapText="1"/>
      <protection/>
    </xf>
    <xf numFmtId="1" fontId="10" fillId="36" borderId="13" xfId="58" applyNumberFormat="1" applyFont="1" applyFill="1" applyBorder="1" applyProtection="1">
      <alignment horizontal="center" vertical="top" shrinkToFit="1"/>
      <protection/>
    </xf>
    <xf numFmtId="4" fontId="10" fillId="36" borderId="13" xfId="60" applyNumberFormat="1" applyFont="1" applyFill="1" applyBorder="1" applyAlignment="1" applyProtection="1">
      <alignment horizontal="right" vertical="top" shrinkToFit="1"/>
      <protection/>
    </xf>
    <xf numFmtId="0" fontId="9" fillId="36" borderId="1" xfId="55" applyNumberFormat="1" applyFont="1" applyFill="1" applyBorder="1" applyAlignment="1" applyProtection="1">
      <alignment horizontal="justify" vertical="top" wrapText="1"/>
      <protection/>
    </xf>
    <xf numFmtId="1" fontId="9" fillId="36" borderId="1" xfId="58" applyNumberFormat="1" applyFont="1" applyFill="1" applyBorder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left"/>
      <protection locked="0"/>
    </xf>
    <xf numFmtId="4" fontId="10" fillId="36" borderId="15" xfId="60" applyNumberFormat="1" applyFont="1" applyFill="1" applyBorder="1" applyAlignment="1" applyProtection="1">
      <alignment horizontal="right" vertical="top" shrinkToFit="1"/>
      <protection/>
    </xf>
    <xf numFmtId="0" fontId="12" fillId="0" borderId="1" xfId="58" applyNumberFormat="1" applyFont="1" applyBorder="1" applyAlignment="1">
      <alignment horizontal="left"/>
      <protection/>
    </xf>
    <xf numFmtId="4" fontId="9" fillId="0" borderId="1" xfId="40" applyNumberFormat="1" applyFont="1" applyBorder="1" applyAlignment="1" applyProtection="1">
      <alignment shrinkToFit="1"/>
      <protection/>
    </xf>
    <xf numFmtId="1" fontId="9" fillId="36" borderId="1" xfId="58" applyNumberFormat="1" applyFont="1" applyFill="1" applyAlignment="1" applyProtection="1">
      <alignment horizontal="center" vertical="top" shrinkToFit="1"/>
      <protection/>
    </xf>
    <xf numFmtId="1" fontId="10" fillId="36" borderId="1" xfId="58" applyNumberFormat="1" applyFont="1" applyFill="1" applyAlignment="1" applyProtection="1">
      <alignment horizontal="center" vertical="top" shrinkToFit="1"/>
      <protection/>
    </xf>
    <xf numFmtId="0" fontId="9" fillId="36" borderId="13" xfId="55" applyNumberFormat="1" applyFont="1" applyFill="1" applyBorder="1" applyAlignment="1" applyProtection="1">
      <alignment horizontal="justify" vertical="top" wrapText="1"/>
      <protection/>
    </xf>
    <xf numFmtId="1" fontId="9" fillId="36" borderId="13" xfId="58" applyNumberFormat="1" applyFont="1" applyFill="1" applyBorder="1" applyAlignment="1" applyProtection="1">
      <alignment horizontal="center" vertical="top" shrinkToFit="1"/>
      <protection/>
    </xf>
    <xf numFmtId="4" fontId="9" fillId="36" borderId="13" xfId="60" applyNumberFormat="1" applyFont="1" applyFill="1" applyBorder="1" applyAlignment="1" applyProtection="1">
      <alignment horizontal="right" vertical="top" shrinkToFit="1"/>
      <protection/>
    </xf>
    <xf numFmtId="4" fontId="9" fillId="0" borderId="13" xfId="40" applyNumberFormat="1" applyFont="1" applyBorder="1" applyAlignment="1" applyProtection="1">
      <alignment vertical="top" shrinkToFit="1"/>
      <protection/>
    </xf>
    <xf numFmtId="0" fontId="12" fillId="0" borderId="1" xfId="58" applyNumberFormat="1" applyFont="1" applyBorder="1" applyAlignment="1" applyProtection="1">
      <alignment horizontal="justify" wrapText="1"/>
      <protection locked="0"/>
    </xf>
    <xf numFmtId="0" fontId="0" fillId="0" borderId="1" xfId="0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 shrinkToFit="1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/>
      <protection locked="0"/>
    </xf>
    <xf numFmtId="0" fontId="46" fillId="0" borderId="16" xfId="56" applyNumberFormat="1" applyFont="1" applyBorder="1" applyAlignment="1" applyProtection="1">
      <alignment horizontal="justify" vertical="top" wrapText="1"/>
      <protection/>
    </xf>
    <xf numFmtId="49" fontId="46" fillId="0" borderId="16" xfId="58" applyNumberFormat="1" applyFont="1" applyBorder="1" applyProtection="1">
      <alignment horizontal="center" vertical="top" shrinkToFit="1"/>
      <protection/>
    </xf>
    <xf numFmtId="0" fontId="46" fillId="37" borderId="16" xfId="56" applyNumberFormat="1" applyFont="1" applyFill="1" applyBorder="1" applyAlignment="1" applyProtection="1">
      <alignment horizontal="justify" vertical="top" wrapText="1"/>
      <protection/>
    </xf>
    <xf numFmtId="4" fontId="9" fillId="38" borderId="1" xfId="60" applyNumberFormat="1" applyFont="1" applyFill="1" applyBorder="1" applyAlignment="1" applyProtection="1">
      <alignment horizontal="right" vertical="top" shrinkToFit="1"/>
      <protection/>
    </xf>
    <xf numFmtId="4" fontId="9" fillId="37" borderId="1" xfId="40" applyNumberFormat="1" applyFont="1" applyFill="1" applyBorder="1" applyAlignment="1" applyProtection="1">
      <alignment vertical="top" shrinkToFit="1"/>
      <protection/>
    </xf>
    <xf numFmtId="0" fontId="9" fillId="38" borderId="1" xfId="55" applyNumberFormat="1" applyFont="1" applyFill="1" applyAlignment="1" applyProtection="1">
      <alignment horizontal="justify" vertical="top" wrapText="1"/>
      <protection/>
    </xf>
    <xf numFmtId="0" fontId="10" fillId="38" borderId="1" xfId="55" applyNumberFormat="1" applyFont="1" applyFill="1" applyAlignment="1" applyProtection="1">
      <alignment horizontal="justify" vertical="top" wrapText="1"/>
      <protection/>
    </xf>
    <xf numFmtId="1" fontId="10" fillId="38" borderId="1" xfId="58" applyNumberFormat="1" applyFont="1" applyFill="1" applyProtection="1">
      <alignment horizontal="center" vertical="top" shrinkToFit="1"/>
      <protection/>
    </xf>
    <xf numFmtId="4" fontId="10" fillId="38" borderId="1" xfId="60" applyNumberFormat="1" applyFont="1" applyFill="1" applyBorder="1" applyAlignment="1" applyProtection="1">
      <alignment horizontal="right" vertical="top" shrinkToFit="1"/>
      <protection/>
    </xf>
    <xf numFmtId="0" fontId="9" fillId="36" borderId="15" xfId="55" applyNumberFormat="1" applyFont="1" applyFill="1" applyBorder="1" applyAlignment="1" applyProtection="1">
      <alignment horizontal="justify" vertical="top" wrapText="1"/>
      <protection/>
    </xf>
    <xf numFmtId="0" fontId="10" fillId="0" borderId="1" xfId="55" applyNumberFormat="1" applyFont="1" applyBorder="1" applyAlignment="1" applyProtection="1">
      <alignment horizontal="justify" vertical="top" wrapText="1"/>
      <protection/>
    </xf>
    <xf numFmtId="49" fontId="10" fillId="36" borderId="1" xfId="58" applyNumberFormat="1" applyFont="1" applyFill="1" applyProtection="1">
      <alignment horizontal="center" vertical="top" shrinkToFit="1"/>
      <protection/>
    </xf>
    <xf numFmtId="4" fontId="9" fillId="36" borderId="17" xfId="60" applyNumberFormat="1" applyFont="1" applyFill="1" applyBorder="1" applyAlignment="1" applyProtection="1">
      <alignment horizontal="right" vertical="top" shrinkToFit="1"/>
      <protection/>
    </xf>
    <xf numFmtId="4" fontId="9" fillId="36" borderId="18" xfId="60" applyNumberFormat="1" applyFont="1" applyFill="1" applyBorder="1" applyAlignment="1" applyProtection="1">
      <alignment horizontal="right" vertical="top" shrinkToFit="1"/>
      <protection/>
    </xf>
    <xf numFmtId="0" fontId="46" fillId="0" borderId="16" xfId="54" applyNumberFormat="1" applyFont="1" applyBorder="1" applyAlignment="1" applyProtection="1">
      <alignment horizontal="justify" vertical="top" wrapText="1"/>
      <protection/>
    </xf>
    <xf numFmtId="0" fontId="47" fillId="0" borderId="16" xfId="54" applyNumberFormat="1" applyFont="1" applyBorder="1" applyAlignment="1" applyProtection="1">
      <alignment horizontal="justify" vertical="top" wrapText="1"/>
      <protection/>
    </xf>
    <xf numFmtId="0" fontId="46" fillId="0" borderId="0" xfId="54" applyNumberFormat="1" applyFont="1" applyBorder="1" applyAlignment="1" applyProtection="1">
      <alignment horizontal="justify" vertical="top" wrapText="1"/>
      <protection/>
    </xf>
    <xf numFmtId="1" fontId="46" fillId="0" borderId="16" xfId="56" applyNumberFormat="1" applyFont="1" applyBorder="1" applyAlignment="1" applyProtection="1">
      <alignment horizontal="center" vertical="top" shrinkToFit="1"/>
      <protection/>
    </xf>
    <xf numFmtId="1" fontId="9" fillId="36" borderId="13" xfId="58" applyNumberFormat="1" applyFont="1" applyFill="1" applyBorder="1" applyProtection="1">
      <alignment horizontal="center" vertical="top" shrinkToFit="1"/>
      <protection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58" applyNumberFormat="1" applyFont="1" applyBorder="1" applyAlignment="1" applyProtection="1">
      <alignment horizontal="left"/>
      <protection locked="0"/>
    </xf>
    <xf numFmtId="0" fontId="8" fillId="0" borderId="0" xfId="42" applyNumberFormat="1" applyFont="1" applyBorder="1" applyAlignment="1" applyProtection="1">
      <alignment horizontal="center" wrapText="1"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10" fillId="0" borderId="1" xfId="47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7"/>
  <sheetViews>
    <sheetView showGridLines="0" tabSelected="1" zoomScale="80" zoomScaleNormal="80" zoomScaleSheetLayoutView="100" zoomScalePageLayoutView="0" workbookViewId="0" topLeftCell="A133">
      <selection activeCell="K178" sqref="K176:K178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9.140625" style="2" customWidth="1"/>
    <col min="12" max="16384" width="9.140625" style="1" customWidth="1"/>
  </cols>
  <sheetData>
    <row r="1" spans="1:10" ht="25.5" customHeight="1">
      <c r="A1" s="66" t="s">
        <v>458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 customHeight="1">
      <c r="A2" s="67" t="s">
        <v>492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>
      <c r="A3" s="3"/>
      <c r="B3" s="4"/>
      <c r="C3" s="4"/>
      <c r="D3" s="4"/>
      <c r="E3" s="4"/>
      <c r="F3" s="4"/>
      <c r="G3" s="5"/>
      <c r="H3" s="5"/>
      <c r="I3" s="5"/>
      <c r="J3" s="5"/>
    </row>
    <row r="4" spans="2:10" ht="15.75">
      <c r="B4" s="6"/>
      <c r="C4" s="6"/>
      <c r="D4" s="6"/>
      <c r="E4" s="6"/>
      <c r="F4" s="6"/>
      <c r="G4" s="6"/>
      <c r="H4" s="6"/>
      <c r="I4" s="6"/>
      <c r="J4" s="6"/>
    </row>
    <row r="5" spans="1:11" ht="15.75" customHeight="1">
      <c r="A5" s="68" t="s">
        <v>0</v>
      </c>
      <c r="B5" s="68" t="s">
        <v>1</v>
      </c>
      <c r="C5" s="69" t="s">
        <v>2</v>
      </c>
      <c r="D5" s="70" t="s">
        <v>3</v>
      </c>
      <c r="E5" s="70"/>
      <c r="F5" s="70"/>
      <c r="G5" s="70" t="s">
        <v>4</v>
      </c>
      <c r="H5" s="70" t="s">
        <v>3</v>
      </c>
      <c r="I5" s="70"/>
      <c r="J5" s="70"/>
      <c r="K5" s="64" t="s">
        <v>5</v>
      </c>
    </row>
    <row r="6" spans="1:11" ht="33.75" customHeight="1">
      <c r="A6" s="68"/>
      <c r="B6" s="68"/>
      <c r="C6" s="69"/>
      <c r="D6" s="7" t="s">
        <v>6</v>
      </c>
      <c r="E6" s="7" t="s">
        <v>7</v>
      </c>
      <c r="F6" s="7" t="s">
        <v>8</v>
      </c>
      <c r="G6" s="70"/>
      <c r="H6" s="7" t="s">
        <v>6</v>
      </c>
      <c r="I6" s="7" t="s">
        <v>7</v>
      </c>
      <c r="J6" s="7" t="s">
        <v>8</v>
      </c>
      <c r="K6" s="64"/>
    </row>
    <row r="7" spans="1:11" ht="63" outlineLevel="1">
      <c r="A7" s="8" t="s">
        <v>9</v>
      </c>
      <c r="B7" s="9" t="s">
        <v>10</v>
      </c>
      <c r="C7" s="10">
        <f>SUM(C8+C19+C33+C43+C50+C57+C63+C67+C70+C54)</f>
        <v>176997107.66000003</v>
      </c>
      <c r="D7" s="10">
        <f>SUM(D8+D19+D33+D43+D50+D57+D63+D67+D70+D54)</f>
        <v>8483729.93</v>
      </c>
      <c r="E7" s="10">
        <f>SUM(E8+E19+E33+E43+E50+E57+E63+E67+E70+E54)</f>
        <v>95103844.2</v>
      </c>
      <c r="F7" s="10">
        <f>SUM(F8+F19+F33+F43+F50+F57+F63+F67+F70+F54)</f>
        <v>73409533.53000002</v>
      </c>
      <c r="G7" s="10">
        <f>SUM(G8+G19+G33+G43+G50+G57+G63+G67+G70+G54)</f>
        <v>113720439.07</v>
      </c>
      <c r="H7" s="10">
        <f>SUM(H8+H19+H33+H43+H50+H57+H63+H67+H70+H54)</f>
        <v>5606784.88</v>
      </c>
      <c r="I7" s="10">
        <f>SUM(I8+I19+I33+I43+I50+I57+I63+I67+I70+I54)</f>
        <v>58952541.4</v>
      </c>
      <c r="J7" s="10">
        <f>SUM(J8+J19+J33+J43+J50+J57+J63+J67+J70+J54)</f>
        <v>49161112.78999999</v>
      </c>
      <c r="K7" s="11">
        <f aca="true" t="shared" si="0" ref="K7:K246">SUM(G7/C7)*100</f>
        <v>64.24988553397696</v>
      </c>
    </row>
    <row r="8" spans="1:11" ht="15.75" outlineLevel="2">
      <c r="A8" s="8" t="s">
        <v>11</v>
      </c>
      <c r="B8" s="9" t="s">
        <v>12</v>
      </c>
      <c r="C8" s="10">
        <f aca="true" t="shared" si="1" ref="C8:J8">SUM(C9)</f>
        <v>59651236.150000006</v>
      </c>
      <c r="D8" s="10">
        <f t="shared" si="1"/>
        <v>0</v>
      </c>
      <c r="E8" s="10">
        <f t="shared" si="1"/>
        <v>33409595.8</v>
      </c>
      <c r="F8" s="10">
        <f t="shared" si="1"/>
        <v>26241640.35</v>
      </c>
      <c r="G8" s="10">
        <f t="shared" si="1"/>
        <v>33186752.38</v>
      </c>
      <c r="H8" s="10">
        <f t="shared" si="1"/>
        <v>0</v>
      </c>
      <c r="I8" s="10">
        <f t="shared" si="1"/>
        <v>15695979.95</v>
      </c>
      <c r="J8" s="10">
        <f t="shared" si="1"/>
        <v>17490772.43</v>
      </c>
      <c r="K8" s="11">
        <f t="shared" si="0"/>
        <v>55.63464317243658</v>
      </c>
    </row>
    <row r="9" spans="1:11" ht="31.5" outlineLevel="4">
      <c r="A9" s="8" t="s">
        <v>13</v>
      </c>
      <c r="B9" s="9" t="s">
        <v>14</v>
      </c>
      <c r="C9" s="10">
        <f>SUM(C10:C18)</f>
        <v>59651236.150000006</v>
      </c>
      <c r="D9" s="10">
        <f aca="true" t="shared" si="2" ref="D9:J9">SUM(D10:D18)</f>
        <v>0</v>
      </c>
      <c r="E9" s="10">
        <f t="shared" si="2"/>
        <v>33409595.8</v>
      </c>
      <c r="F9" s="10">
        <f t="shared" si="2"/>
        <v>26241640.35</v>
      </c>
      <c r="G9" s="10">
        <f t="shared" si="2"/>
        <v>33186752.38</v>
      </c>
      <c r="H9" s="10">
        <f t="shared" si="2"/>
        <v>0</v>
      </c>
      <c r="I9" s="10">
        <f t="shared" si="2"/>
        <v>15695979.95</v>
      </c>
      <c r="J9" s="10">
        <f t="shared" si="2"/>
        <v>17490772.43</v>
      </c>
      <c r="K9" s="11">
        <f t="shared" si="0"/>
        <v>55.63464317243658</v>
      </c>
    </row>
    <row r="10" spans="1:11" ht="32.25" customHeight="1" outlineLevel="5">
      <c r="A10" s="12" t="s">
        <v>15</v>
      </c>
      <c r="B10" s="13" t="s">
        <v>16</v>
      </c>
      <c r="C10" s="14">
        <f aca="true" t="shared" si="3" ref="C10:C18">SUM(D10+E10+F10)</f>
        <v>25138020.07</v>
      </c>
      <c r="D10" s="14"/>
      <c r="E10" s="14"/>
      <c r="F10" s="15">
        <v>25138020.07</v>
      </c>
      <c r="G10" s="14">
        <f aca="true" t="shared" si="4" ref="G10:G18">SUM(H10+I10+J10)</f>
        <v>17479735.87</v>
      </c>
      <c r="H10" s="14"/>
      <c r="I10" s="14"/>
      <c r="J10" s="15">
        <v>17479735.87</v>
      </c>
      <c r="K10" s="16">
        <f t="shared" si="0"/>
        <v>69.53505415830469</v>
      </c>
    </row>
    <row r="11" spans="1:11" ht="94.5" outlineLevel="5">
      <c r="A11" s="12" t="s">
        <v>494</v>
      </c>
      <c r="B11" s="17" t="s">
        <v>493</v>
      </c>
      <c r="C11" s="14">
        <f t="shared" si="3"/>
        <v>966205.12</v>
      </c>
      <c r="D11" s="14"/>
      <c r="E11" s="14"/>
      <c r="F11" s="15">
        <v>966205.12</v>
      </c>
      <c r="G11" s="14">
        <f t="shared" si="4"/>
        <v>0</v>
      </c>
      <c r="H11" s="14"/>
      <c r="I11" s="14"/>
      <c r="J11" s="15"/>
      <c r="K11" s="16">
        <f t="shared" si="0"/>
        <v>0</v>
      </c>
    </row>
    <row r="12" spans="1:11" ht="63" outlineLevel="5">
      <c r="A12" s="12" t="s">
        <v>438</v>
      </c>
      <c r="B12" s="17" t="s">
        <v>437</v>
      </c>
      <c r="C12" s="14">
        <f t="shared" si="3"/>
        <v>40900</v>
      </c>
      <c r="D12" s="14"/>
      <c r="E12" s="14"/>
      <c r="F12" s="15">
        <v>40900</v>
      </c>
      <c r="G12" s="14">
        <f t="shared" si="4"/>
        <v>5430.49</v>
      </c>
      <c r="H12" s="14"/>
      <c r="I12" s="14"/>
      <c r="J12" s="15">
        <v>5430.49</v>
      </c>
      <c r="K12" s="16">
        <f t="shared" si="0"/>
        <v>13.277481662591686</v>
      </c>
    </row>
    <row r="13" spans="1:11" ht="187.5" customHeight="1" outlineLevel="5">
      <c r="A13" s="12" t="s">
        <v>17</v>
      </c>
      <c r="B13" s="13" t="s">
        <v>18</v>
      </c>
      <c r="C13" s="14">
        <f t="shared" si="3"/>
        <v>51890</v>
      </c>
      <c r="D13" s="14"/>
      <c r="E13" s="14">
        <v>51890</v>
      </c>
      <c r="F13" s="15"/>
      <c r="G13" s="14">
        <f t="shared" si="4"/>
        <v>25048.22</v>
      </c>
      <c r="H13" s="14"/>
      <c r="I13" s="14">
        <v>25048.22</v>
      </c>
      <c r="J13" s="15"/>
      <c r="K13" s="16">
        <f t="shared" si="0"/>
        <v>48.271767199845826</v>
      </c>
    </row>
    <row r="14" spans="1:11" ht="123" customHeight="1" outlineLevel="5">
      <c r="A14" s="12" t="s">
        <v>19</v>
      </c>
      <c r="B14" s="13" t="s">
        <v>20</v>
      </c>
      <c r="C14" s="14">
        <f t="shared" si="3"/>
        <v>817628.18</v>
      </c>
      <c r="D14" s="14"/>
      <c r="E14" s="14">
        <v>817628.18</v>
      </c>
      <c r="F14" s="15"/>
      <c r="G14" s="14">
        <f t="shared" si="4"/>
        <v>256466.45</v>
      </c>
      <c r="H14" s="14"/>
      <c r="I14" s="14">
        <v>256466.45</v>
      </c>
      <c r="J14" s="15"/>
      <c r="K14" s="16">
        <f t="shared" si="0"/>
        <v>31.36712460179638</v>
      </c>
    </row>
    <row r="15" spans="1:11" ht="233.25" customHeight="1" outlineLevel="5">
      <c r="A15" s="12" t="s">
        <v>21</v>
      </c>
      <c r="B15" s="13" t="s">
        <v>22</v>
      </c>
      <c r="C15" s="14">
        <f t="shared" si="3"/>
        <v>22111958</v>
      </c>
      <c r="D15" s="14"/>
      <c r="E15" s="14">
        <v>22111958</v>
      </c>
      <c r="F15" s="15"/>
      <c r="G15" s="14">
        <f t="shared" si="4"/>
        <v>13986345.66</v>
      </c>
      <c r="H15" s="14"/>
      <c r="I15" s="14">
        <v>13986345.66</v>
      </c>
      <c r="J15" s="15"/>
      <c r="K15" s="16">
        <f t="shared" si="0"/>
        <v>63.252406955548665</v>
      </c>
    </row>
    <row r="16" spans="1:11" ht="63" outlineLevel="5">
      <c r="A16" s="59" t="s">
        <v>481</v>
      </c>
      <c r="B16" s="62" t="s">
        <v>482</v>
      </c>
      <c r="C16" s="14">
        <f t="shared" si="3"/>
        <v>873119.62</v>
      </c>
      <c r="D16" s="14"/>
      <c r="E16" s="14">
        <v>873119.62</v>
      </c>
      <c r="F16" s="15"/>
      <c r="G16" s="14">
        <f t="shared" si="4"/>
        <v>873119.62</v>
      </c>
      <c r="H16" s="14"/>
      <c r="I16" s="14">
        <v>873119.62</v>
      </c>
      <c r="J16" s="15"/>
      <c r="K16" s="16">
        <f t="shared" si="0"/>
        <v>100</v>
      </c>
    </row>
    <row r="17" spans="1:11" ht="48.75" customHeight="1" outlineLevel="5">
      <c r="A17" s="12" t="s">
        <v>459</v>
      </c>
      <c r="B17" s="13" t="s">
        <v>460</v>
      </c>
      <c r="C17" s="14">
        <f t="shared" si="3"/>
        <v>560606.07</v>
      </c>
      <c r="D17" s="14"/>
      <c r="E17" s="14">
        <v>555000</v>
      </c>
      <c r="F17" s="15">
        <v>5606.07</v>
      </c>
      <c r="G17" s="14">
        <f t="shared" si="4"/>
        <v>560606.07</v>
      </c>
      <c r="H17" s="14"/>
      <c r="I17" s="14">
        <v>555000</v>
      </c>
      <c r="J17" s="15">
        <v>5606.07</v>
      </c>
      <c r="K17" s="16">
        <f t="shared" si="0"/>
        <v>100</v>
      </c>
    </row>
    <row r="18" spans="1:11" ht="48.75" customHeight="1" outlineLevel="5">
      <c r="A18" s="12" t="s">
        <v>502</v>
      </c>
      <c r="B18" s="13" t="s">
        <v>501</v>
      </c>
      <c r="C18" s="14">
        <f t="shared" si="3"/>
        <v>9090909.09</v>
      </c>
      <c r="D18" s="14"/>
      <c r="E18" s="14">
        <v>9000000</v>
      </c>
      <c r="F18" s="15">
        <v>90909.09</v>
      </c>
      <c r="G18" s="14">
        <f t="shared" si="4"/>
        <v>0</v>
      </c>
      <c r="H18" s="14"/>
      <c r="I18" s="14"/>
      <c r="J18" s="15"/>
      <c r="K18" s="16">
        <f t="shared" si="0"/>
        <v>0</v>
      </c>
    </row>
    <row r="19" spans="1:11" ht="30" customHeight="1" outlineLevel="2">
      <c r="A19" s="8" t="s">
        <v>23</v>
      </c>
      <c r="B19" s="9" t="s">
        <v>24</v>
      </c>
      <c r="C19" s="10">
        <f>SUM(C20+C30)</f>
        <v>91001663.78</v>
      </c>
      <c r="D19" s="10">
        <f aca="true" t="shared" si="5" ref="D19:J19">SUM(D20+D30)</f>
        <v>8483729.93</v>
      </c>
      <c r="E19" s="10">
        <f t="shared" si="5"/>
        <v>59183093.77</v>
      </c>
      <c r="F19" s="10">
        <f t="shared" si="5"/>
        <v>23334840.080000002</v>
      </c>
      <c r="G19" s="10">
        <f t="shared" si="5"/>
        <v>64332972.6</v>
      </c>
      <c r="H19" s="10">
        <f t="shared" si="5"/>
        <v>5606784.88</v>
      </c>
      <c r="I19" s="10">
        <f t="shared" si="5"/>
        <v>41882268.47</v>
      </c>
      <c r="J19" s="10">
        <f t="shared" si="5"/>
        <v>16843919.25</v>
      </c>
      <c r="K19" s="11">
        <f t="shared" si="0"/>
        <v>70.69428176118562</v>
      </c>
    </row>
    <row r="20" spans="1:11" ht="31.5" outlineLevel="4">
      <c r="A20" s="8" t="s">
        <v>25</v>
      </c>
      <c r="B20" s="9" t="s">
        <v>26</v>
      </c>
      <c r="C20" s="10">
        <f>SUM(C21:C29)</f>
        <v>90103828.07000001</v>
      </c>
      <c r="D20" s="10">
        <f aca="true" t="shared" si="6" ref="D20:J20">SUM(D21:D29)</f>
        <v>8483729.93</v>
      </c>
      <c r="E20" s="10">
        <f t="shared" si="6"/>
        <v>58294236.410000004</v>
      </c>
      <c r="F20" s="10">
        <f t="shared" si="6"/>
        <v>23325861.73</v>
      </c>
      <c r="G20" s="10">
        <f t="shared" si="6"/>
        <v>64332972.6</v>
      </c>
      <c r="H20" s="10">
        <f t="shared" si="6"/>
        <v>5606784.88</v>
      </c>
      <c r="I20" s="10">
        <f t="shared" si="6"/>
        <v>41882268.47</v>
      </c>
      <c r="J20" s="10">
        <f t="shared" si="6"/>
        <v>16843919.25</v>
      </c>
      <c r="K20" s="11">
        <f t="shared" si="0"/>
        <v>71.39871188382905</v>
      </c>
    </row>
    <row r="21" spans="1:11" ht="47.25" outlineLevel="5">
      <c r="A21" s="12" t="s">
        <v>27</v>
      </c>
      <c r="B21" s="13" t="s">
        <v>28</v>
      </c>
      <c r="C21" s="14">
        <f aca="true" t="shared" si="7" ref="C21:C29">SUM(D21+E21+F21)</f>
        <v>22601987.93</v>
      </c>
      <c r="D21" s="14"/>
      <c r="E21" s="14"/>
      <c r="F21" s="15">
        <v>22601987.93</v>
      </c>
      <c r="G21" s="14">
        <f aca="true" t="shared" si="8" ref="G21:G29">SUM(H21+I21+J21)</f>
        <v>16399118.43</v>
      </c>
      <c r="H21" s="14"/>
      <c r="I21" s="14"/>
      <c r="J21" s="15">
        <v>16399118.43</v>
      </c>
      <c r="K21" s="16">
        <f t="shared" si="0"/>
        <v>72.5560887864787</v>
      </c>
    </row>
    <row r="22" spans="1:11" ht="47.25" outlineLevel="5">
      <c r="A22" s="12" t="s">
        <v>29</v>
      </c>
      <c r="B22" s="13" t="s">
        <v>30</v>
      </c>
      <c r="C22" s="14">
        <f t="shared" si="7"/>
        <v>654000</v>
      </c>
      <c r="D22" s="14"/>
      <c r="E22" s="14"/>
      <c r="F22" s="15">
        <v>654000</v>
      </c>
      <c r="G22" s="14">
        <f t="shared" si="8"/>
        <v>416204</v>
      </c>
      <c r="H22" s="48"/>
      <c r="I22" s="48"/>
      <c r="J22" s="49">
        <v>416204</v>
      </c>
      <c r="K22" s="16">
        <f t="shared" si="0"/>
        <v>63.639755351681956</v>
      </c>
    </row>
    <row r="23" spans="1:11" ht="63" outlineLevel="5">
      <c r="A23" s="12" t="s">
        <v>410</v>
      </c>
      <c r="B23" s="17" t="s">
        <v>409</v>
      </c>
      <c r="C23" s="14">
        <f t="shared" si="7"/>
        <v>60000</v>
      </c>
      <c r="D23" s="14"/>
      <c r="E23" s="14"/>
      <c r="F23" s="15">
        <v>60000</v>
      </c>
      <c r="G23" s="48">
        <f t="shared" si="8"/>
        <v>20000</v>
      </c>
      <c r="H23" s="48"/>
      <c r="I23" s="48"/>
      <c r="J23" s="49">
        <v>20000</v>
      </c>
      <c r="K23" s="16">
        <f t="shared" si="0"/>
        <v>33.33333333333333</v>
      </c>
    </row>
    <row r="24" spans="1:11" ht="78.75" outlineLevel="5">
      <c r="A24" s="12" t="s">
        <v>392</v>
      </c>
      <c r="B24" s="17" t="s">
        <v>393</v>
      </c>
      <c r="C24" s="14">
        <f t="shared" si="7"/>
        <v>4765320</v>
      </c>
      <c r="D24" s="14">
        <v>4765320</v>
      </c>
      <c r="E24" s="14"/>
      <c r="F24" s="15"/>
      <c r="G24" s="14">
        <f t="shared" si="8"/>
        <v>3567899.92</v>
      </c>
      <c r="H24" s="14">
        <v>3567899.92</v>
      </c>
      <c r="I24" s="14"/>
      <c r="J24" s="15"/>
      <c r="K24" s="16">
        <f t="shared" si="0"/>
        <v>74.87219997817564</v>
      </c>
    </row>
    <row r="25" spans="1:11" ht="127.5" customHeight="1" outlineLevel="5">
      <c r="A25" s="12" t="s">
        <v>31</v>
      </c>
      <c r="B25" s="13" t="s">
        <v>32</v>
      </c>
      <c r="C25" s="14">
        <f t="shared" si="7"/>
        <v>0</v>
      </c>
      <c r="D25" s="14"/>
      <c r="E25" s="14"/>
      <c r="F25" s="15"/>
      <c r="G25" s="14">
        <f t="shared" si="8"/>
        <v>0</v>
      </c>
      <c r="H25" s="14"/>
      <c r="I25" s="14"/>
      <c r="J25" s="15"/>
      <c r="K25" s="16" t="e">
        <f t="shared" si="0"/>
        <v>#DIV/0!</v>
      </c>
    </row>
    <row r="26" spans="1:11" ht="221.25" customHeight="1" outlineLevel="5">
      <c r="A26" s="12" t="s">
        <v>33</v>
      </c>
      <c r="B26" s="13" t="s">
        <v>34</v>
      </c>
      <c r="C26" s="14">
        <f t="shared" si="7"/>
        <v>57316731.09</v>
      </c>
      <c r="D26" s="14"/>
      <c r="E26" s="14">
        <v>57316731.09</v>
      </c>
      <c r="F26" s="15"/>
      <c r="G26" s="14">
        <f t="shared" si="8"/>
        <v>41031178.96</v>
      </c>
      <c r="H26" s="14"/>
      <c r="I26" s="14">
        <v>41031178.96</v>
      </c>
      <c r="J26" s="15"/>
      <c r="K26" s="16">
        <f t="shared" si="0"/>
        <v>71.58673947328212</v>
      </c>
    </row>
    <row r="27" spans="1:11" ht="78.75" customHeight="1" outlineLevel="5">
      <c r="A27" s="12" t="s">
        <v>396</v>
      </c>
      <c r="B27" s="13" t="s">
        <v>397</v>
      </c>
      <c r="C27" s="14">
        <f t="shared" si="7"/>
        <v>4001117.32</v>
      </c>
      <c r="D27" s="14">
        <v>3718409.93</v>
      </c>
      <c r="E27" s="14">
        <v>279880.32</v>
      </c>
      <c r="F27" s="15">
        <v>2827.07</v>
      </c>
      <c r="G27" s="14">
        <f t="shared" si="8"/>
        <v>2193899.5599999996</v>
      </c>
      <c r="H27" s="14">
        <v>2038884.96</v>
      </c>
      <c r="I27" s="14">
        <v>153464.51</v>
      </c>
      <c r="J27" s="15">
        <v>1550.09</v>
      </c>
      <c r="K27" s="16">
        <f t="shared" si="0"/>
        <v>54.83217272919154</v>
      </c>
    </row>
    <row r="28" spans="1:11" ht="47.25" outlineLevel="5">
      <c r="A28" s="12" t="s">
        <v>412</v>
      </c>
      <c r="B28" s="17" t="s">
        <v>411</v>
      </c>
      <c r="C28" s="14">
        <f t="shared" si="7"/>
        <v>505050.51</v>
      </c>
      <c r="D28" s="14"/>
      <c r="E28" s="14">
        <v>500000</v>
      </c>
      <c r="F28" s="15">
        <v>5050.51</v>
      </c>
      <c r="G28" s="14">
        <f t="shared" si="8"/>
        <v>505050.51</v>
      </c>
      <c r="H28" s="14"/>
      <c r="I28" s="14">
        <v>500000</v>
      </c>
      <c r="J28" s="15">
        <v>5050.51</v>
      </c>
      <c r="K28" s="16">
        <f t="shared" si="0"/>
        <v>100</v>
      </c>
    </row>
    <row r="29" spans="1:11" ht="102.75" customHeight="1" outlineLevel="5">
      <c r="A29" s="12" t="s">
        <v>486</v>
      </c>
      <c r="B29" s="17" t="s">
        <v>485</v>
      </c>
      <c r="C29" s="14">
        <f t="shared" si="7"/>
        <v>199621.22</v>
      </c>
      <c r="D29" s="14"/>
      <c r="E29" s="14">
        <v>197625</v>
      </c>
      <c r="F29" s="15">
        <v>1996.22</v>
      </c>
      <c r="G29" s="14">
        <f t="shared" si="8"/>
        <v>199621.22</v>
      </c>
      <c r="H29" s="14"/>
      <c r="I29" s="14">
        <v>197625</v>
      </c>
      <c r="J29" s="15">
        <v>1996.22</v>
      </c>
      <c r="K29" s="16">
        <f t="shared" si="0"/>
        <v>100</v>
      </c>
    </row>
    <row r="30" spans="1:12" ht="31.5" customHeight="1" outlineLevel="4">
      <c r="A30" s="8" t="s">
        <v>35</v>
      </c>
      <c r="B30" s="9" t="s">
        <v>495</v>
      </c>
      <c r="C30" s="10">
        <f aca="true" t="shared" si="9" ref="C30:J31">SUM(C31)</f>
        <v>897835.71</v>
      </c>
      <c r="D30" s="10">
        <f t="shared" si="9"/>
        <v>0</v>
      </c>
      <c r="E30" s="10">
        <f t="shared" si="9"/>
        <v>888857.36</v>
      </c>
      <c r="F30" s="10">
        <f t="shared" si="9"/>
        <v>8978.35</v>
      </c>
      <c r="G30" s="10">
        <f t="shared" si="9"/>
        <v>0</v>
      </c>
      <c r="H30" s="10">
        <f t="shared" si="9"/>
        <v>0</v>
      </c>
      <c r="I30" s="10">
        <f t="shared" si="9"/>
        <v>0</v>
      </c>
      <c r="J30" s="10">
        <f t="shared" si="9"/>
        <v>0</v>
      </c>
      <c r="K30" s="11">
        <f t="shared" si="0"/>
        <v>0</v>
      </c>
      <c r="L30" s="18"/>
    </row>
    <row r="31" spans="1:11" ht="94.5" outlineLevel="5">
      <c r="A31" s="12" t="s">
        <v>484</v>
      </c>
      <c r="B31" s="13" t="s">
        <v>496</v>
      </c>
      <c r="C31" s="14">
        <f>SUM(C32)</f>
        <v>897835.71</v>
      </c>
      <c r="D31" s="14">
        <f t="shared" si="9"/>
        <v>0</v>
      </c>
      <c r="E31" s="14">
        <f t="shared" si="9"/>
        <v>888857.36</v>
      </c>
      <c r="F31" s="14">
        <f t="shared" si="9"/>
        <v>8978.35</v>
      </c>
      <c r="G31" s="14">
        <f t="shared" si="9"/>
        <v>0</v>
      </c>
      <c r="H31" s="14">
        <f t="shared" si="9"/>
        <v>0</v>
      </c>
      <c r="I31" s="14">
        <f t="shared" si="9"/>
        <v>0</v>
      </c>
      <c r="J31" s="14">
        <f t="shared" si="9"/>
        <v>0</v>
      </c>
      <c r="K31" s="16">
        <f>SUM(G31/C31)*100</f>
        <v>0</v>
      </c>
    </row>
    <row r="32" spans="1:11" ht="47.25" outlineLevel="5">
      <c r="A32" s="12" t="s">
        <v>498</v>
      </c>
      <c r="B32" s="13" t="s">
        <v>497</v>
      </c>
      <c r="C32" s="14">
        <f>SUM(D32+E32+F32)</f>
        <v>897835.71</v>
      </c>
      <c r="D32" s="14"/>
      <c r="E32" s="14">
        <v>888857.36</v>
      </c>
      <c r="F32" s="15">
        <v>8978.35</v>
      </c>
      <c r="G32" s="14">
        <f>SUM(H32+I32+J32)</f>
        <v>0</v>
      </c>
      <c r="H32" s="14"/>
      <c r="I32" s="14"/>
      <c r="J32" s="15"/>
      <c r="K32" s="16">
        <f>SUM(G32/C32)*100</f>
        <v>0</v>
      </c>
    </row>
    <row r="33" spans="1:11" ht="31.5" outlineLevel="2">
      <c r="A33" s="8" t="s">
        <v>36</v>
      </c>
      <c r="B33" s="9" t="s">
        <v>37</v>
      </c>
      <c r="C33" s="10">
        <f aca="true" t="shared" si="10" ref="C33:J33">SUM(C34)</f>
        <v>10842891.040000003</v>
      </c>
      <c r="D33" s="10">
        <f t="shared" si="10"/>
        <v>0</v>
      </c>
      <c r="E33" s="10">
        <f t="shared" si="10"/>
        <v>2172634.63</v>
      </c>
      <c r="F33" s="10">
        <f t="shared" si="10"/>
        <v>8670256.410000002</v>
      </c>
      <c r="G33" s="10">
        <f t="shared" si="10"/>
        <v>5940728.0600000005</v>
      </c>
      <c r="H33" s="10">
        <f t="shared" si="10"/>
        <v>0</v>
      </c>
      <c r="I33" s="10">
        <f t="shared" si="10"/>
        <v>1035772.98</v>
      </c>
      <c r="J33" s="10">
        <f t="shared" si="10"/>
        <v>4904955.080000001</v>
      </c>
      <c r="K33" s="11">
        <f t="shared" si="0"/>
        <v>54.78915206363634</v>
      </c>
    </row>
    <row r="34" spans="1:11" ht="28.5" customHeight="1" outlineLevel="4">
      <c r="A34" s="8" t="s">
        <v>38</v>
      </c>
      <c r="B34" s="9" t="s">
        <v>39</v>
      </c>
      <c r="C34" s="10">
        <f>SUM(C35:C42)</f>
        <v>10842891.040000003</v>
      </c>
      <c r="D34" s="10">
        <f aca="true" t="shared" si="11" ref="D34:J34">SUM(D35:D42)</f>
        <v>0</v>
      </c>
      <c r="E34" s="10">
        <f t="shared" si="11"/>
        <v>2172634.63</v>
      </c>
      <c r="F34" s="10">
        <f t="shared" si="11"/>
        <v>8670256.410000002</v>
      </c>
      <c r="G34" s="10">
        <f t="shared" si="11"/>
        <v>5940728.0600000005</v>
      </c>
      <c r="H34" s="10">
        <f t="shared" si="11"/>
        <v>0</v>
      </c>
      <c r="I34" s="10">
        <f t="shared" si="11"/>
        <v>1035772.98</v>
      </c>
      <c r="J34" s="10">
        <f t="shared" si="11"/>
        <v>4904955.080000001</v>
      </c>
      <c r="K34" s="11">
        <f t="shared" si="0"/>
        <v>54.78915206363634</v>
      </c>
    </row>
    <row r="35" spans="1:11" ht="47.25" outlineLevel="5">
      <c r="A35" s="12" t="s">
        <v>40</v>
      </c>
      <c r="B35" s="13" t="s">
        <v>41</v>
      </c>
      <c r="C35" s="14">
        <f aca="true" t="shared" si="12" ref="C35:C42">SUM(D35+E35+F35)</f>
        <v>7796659.46</v>
      </c>
      <c r="D35" s="14"/>
      <c r="E35" s="14"/>
      <c r="F35" s="15">
        <v>7796659.46</v>
      </c>
      <c r="G35" s="14">
        <f aca="true" t="shared" si="13" ref="G35:G42">SUM(H35+I35+J35)</f>
        <v>4869414.12</v>
      </c>
      <c r="H35" s="14"/>
      <c r="I35" s="14"/>
      <c r="J35" s="15">
        <v>4869414.12</v>
      </c>
      <c r="K35" s="16">
        <f t="shared" si="0"/>
        <v>62.45513408636165</v>
      </c>
    </row>
    <row r="36" spans="1:11" ht="63" outlineLevel="5">
      <c r="A36" s="12" t="s">
        <v>410</v>
      </c>
      <c r="B36" s="17" t="s">
        <v>409</v>
      </c>
      <c r="C36" s="14">
        <f t="shared" si="12"/>
        <v>15000</v>
      </c>
      <c r="D36" s="14"/>
      <c r="E36" s="14"/>
      <c r="F36" s="15">
        <v>15000</v>
      </c>
      <c r="G36" s="14">
        <f t="shared" si="13"/>
        <v>0</v>
      </c>
      <c r="H36" s="14"/>
      <c r="I36" s="14"/>
      <c r="J36" s="15"/>
      <c r="K36" s="16">
        <f t="shared" si="0"/>
        <v>0</v>
      </c>
    </row>
    <row r="37" spans="1:11" ht="63" outlineLevel="5">
      <c r="A37" s="12" t="s">
        <v>500</v>
      </c>
      <c r="B37" s="17" t="s">
        <v>499</v>
      </c>
      <c r="C37" s="14">
        <f t="shared" si="12"/>
        <v>780770</v>
      </c>
      <c r="D37" s="14"/>
      <c r="E37" s="14"/>
      <c r="F37" s="15">
        <v>780770</v>
      </c>
      <c r="G37" s="14">
        <f t="shared" si="13"/>
        <v>0</v>
      </c>
      <c r="H37" s="14"/>
      <c r="I37" s="14"/>
      <c r="J37" s="15"/>
      <c r="K37" s="16">
        <f t="shared" si="0"/>
        <v>0</v>
      </c>
    </row>
    <row r="38" spans="1:11" ht="111" customHeight="1" outlineLevel="5">
      <c r="A38" s="12" t="s">
        <v>42</v>
      </c>
      <c r="B38" s="13" t="s">
        <v>43</v>
      </c>
      <c r="C38" s="14">
        <f t="shared" si="12"/>
        <v>639473.63</v>
      </c>
      <c r="D38" s="14"/>
      <c r="E38" s="14">
        <v>639473.63</v>
      </c>
      <c r="F38" s="15"/>
      <c r="G38" s="14">
        <f t="shared" si="13"/>
        <v>479601</v>
      </c>
      <c r="H38" s="14"/>
      <c r="I38" s="14">
        <v>479601</v>
      </c>
      <c r="J38" s="15"/>
      <c r="K38" s="16">
        <f t="shared" si="0"/>
        <v>74.99933969130204</v>
      </c>
    </row>
    <row r="39" spans="1:11" ht="116.25" customHeight="1" outlineLevel="5">
      <c r="A39" s="12" t="s">
        <v>44</v>
      </c>
      <c r="B39" s="13" t="s">
        <v>45</v>
      </c>
      <c r="C39" s="14">
        <f t="shared" si="12"/>
        <v>1133161</v>
      </c>
      <c r="D39" s="14"/>
      <c r="E39" s="14">
        <v>1133161</v>
      </c>
      <c r="F39" s="15"/>
      <c r="G39" s="14">
        <f t="shared" si="13"/>
        <v>406171.98</v>
      </c>
      <c r="H39" s="14"/>
      <c r="I39" s="14">
        <v>406171.98</v>
      </c>
      <c r="J39" s="15"/>
      <c r="K39" s="16">
        <f t="shared" si="0"/>
        <v>35.844154537616454</v>
      </c>
    </row>
    <row r="40" spans="1:11" ht="95.25" customHeight="1" outlineLevel="5">
      <c r="A40" s="12" t="s">
        <v>46</v>
      </c>
      <c r="B40" s="13" t="s">
        <v>47</v>
      </c>
      <c r="C40" s="14">
        <f t="shared" si="12"/>
        <v>7766.89</v>
      </c>
      <c r="D40" s="14"/>
      <c r="E40" s="14"/>
      <c r="F40" s="15">
        <v>7766.89</v>
      </c>
      <c r="G40" s="14">
        <f t="shared" si="13"/>
        <v>6268.86</v>
      </c>
      <c r="H40" s="14"/>
      <c r="I40" s="14"/>
      <c r="J40" s="15">
        <v>6268.86</v>
      </c>
      <c r="K40" s="16">
        <f t="shared" si="0"/>
        <v>80.71261470163734</v>
      </c>
    </row>
    <row r="41" spans="1:11" ht="96" customHeight="1" outlineLevel="5">
      <c r="A41" s="12" t="s">
        <v>48</v>
      </c>
      <c r="B41" s="13" t="s">
        <v>49</v>
      </c>
      <c r="C41" s="14">
        <f t="shared" si="12"/>
        <v>59640.06</v>
      </c>
      <c r="D41" s="14"/>
      <c r="E41" s="14"/>
      <c r="F41" s="15">
        <v>59640.06</v>
      </c>
      <c r="G41" s="14">
        <f t="shared" si="13"/>
        <v>21377.36</v>
      </c>
      <c r="H41" s="14"/>
      <c r="I41" s="14"/>
      <c r="J41" s="15">
        <v>21377.36</v>
      </c>
      <c r="K41" s="16">
        <f t="shared" si="0"/>
        <v>35.84396125691356</v>
      </c>
    </row>
    <row r="42" spans="1:11" ht="51" customHeight="1" outlineLevel="5">
      <c r="A42" s="12" t="s">
        <v>462</v>
      </c>
      <c r="B42" s="13" t="s">
        <v>461</v>
      </c>
      <c r="C42" s="14">
        <f t="shared" si="12"/>
        <v>410420</v>
      </c>
      <c r="D42" s="14"/>
      <c r="E42" s="14">
        <v>400000</v>
      </c>
      <c r="F42" s="15">
        <v>10420</v>
      </c>
      <c r="G42" s="14">
        <f t="shared" si="13"/>
        <v>157894.74</v>
      </c>
      <c r="H42" s="14"/>
      <c r="I42" s="14">
        <v>150000</v>
      </c>
      <c r="J42" s="15">
        <v>7894.74</v>
      </c>
      <c r="K42" s="16">
        <f t="shared" si="0"/>
        <v>38.47150236343258</v>
      </c>
    </row>
    <row r="43" spans="1:11" ht="31.5" outlineLevel="2">
      <c r="A43" s="8" t="s">
        <v>50</v>
      </c>
      <c r="B43" s="9" t="s">
        <v>51</v>
      </c>
      <c r="C43" s="10">
        <f aca="true" t="shared" si="14" ref="C43:J43">SUM(C44)</f>
        <v>1271908.8</v>
      </c>
      <c r="D43" s="10">
        <f t="shared" si="14"/>
        <v>0</v>
      </c>
      <c r="E43" s="10">
        <f t="shared" si="14"/>
        <v>338520</v>
      </c>
      <c r="F43" s="10">
        <f t="shared" si="14"/>
        <v>933388.8</v>
      </c>
      <c r="G43" s="10">
        <f t="shared" si="14"/>
        <v>885869.55</v>
      </c>
      <c r="H43" s="10">
        <f t="shared" si="14"/>
        <v>0</v>
      </c>
      <c r="I43" s="10">
        <f t="shared" si="14"/>
        <v>338520</v>
      </c>
      <c r="J43" s="10">
        <f t="shared" si="14"/>
        <v>547349.55</v>
      </c>
      <c r="K43" s="11">
        <f t="shared" si="0"/>
        <v>69.6488262365981</v>
      </c>
    </row>
    <row r="44" spans="1:11" ht="31.5" outlineLevel="4">
      <c r="A44" s="8" t="s">
        <v>52</v>
      </c>
      <c r="B44" s="9" t="s">
        <v>53</v>
      </c>
      <c r="C44" s="10">
        <f aca="true" t="shared" si="15" ref="C44:J44">SUM(C45:C49)</f>
        <v>1271908.8</v>
      </c>
      <c r="D44" s="10">
        <f t="shared" si="15"/>
        <v>0</v>
      </c>
      <c r="E44" s="10">
        <f t="shared" si="15"/>
        <v>338520</v>
      </c>
      <c r="F44" s="10">
        <f t="shared" si="15"/>
        <v>933388.8</v>
      </c>
      <c r="G44" s="10">
        <f t="shared" si="15"/>
        <v>885869.55</v>
      </c>
      <c r="H44" s="10">
        <f t="shared" si="15"/>
        <v>0</v>
      </c>
      <c r="I44" s="10">
        <f t="shared" si="15"/>
        <v>338520</v>
      </c>
      <c r="J44" s="10">
        <f t="shared" si="15"/>
        <v>547349.55</v>
      </c>
      <c r="K44" s="11">
        <f t="shared" si="0"/>
        <v>69.6488262365981</v>
      </c>
    </row>
    <row r="45" spans="1:11" ht="47.25" outlineLevel="5">
      <c r="A45" s="12" t="s">
        <v>54</v>
      </c>
      <c r="B45" s="13" t="s">
        <v>55</v>
      </c>
      <c r="C45" s="14">
        <f>SUM(D45+E45+F45)</f>
        <v>655200</v>
      </c>
      <c r="D45" s="14"/>
      <c r="E45" s="14"/>
      <c r="F45" s="15">
        <v>655200</v>
      </c>
      <c r="G45" s="14">
        <f>SUM(H45+I45+J45)</f>
        <v>274840.35</v>
      </c>
      <c r="H45" s="14"/>
      <c r="I45" s="14"/>
      <c r="J45" s="15">
        <v>274840.35</v>
      </c>
      <c r="K45" s="16">
        <f>SUM(G45/C45)*100</f>
        <v>41.94755036630036</v>
      </c>
    </row>
    <row r="46" spans="1:11" ht="15.75" outlineLevel="5">
      <c r="A46" s="12" t="s">
        <v>440</v>
      </c>
      <c r="B46" s="17" t="s">
        <v>439</v>
      </c>
      <c r="C46" s="14">
        <f>SUM(D46+E46+F46)</f>
        <v>51640.8</v>
      </c>
      <c r="D46" s="14"/>
      <c r="E46" s="14"/>
      <c r="F46" s="15">
        <v>51640.8</v>
      </c>
      <c r="G46" s="14">
        <f>SUM(H46+I46+J46)</f>
        <v>45961.2</v>
      </c>
      <c r="H46" s="14"/>
      <c r="I46" s="14"/>
      <c r="J46" s="15">
        <v>45961.2</v>
      </c>
      <c r="K46" s="16">
        <f>SUM(G46/C46)*100</f>
        <v>89.00171957057209</v>
      </c>
    </row>
    <row r="47" spans="1:11" ht="63" outlineLevel="5">
      <c r="A47" s="12" t="s">
        <v>444</v>
      </c>
      <c r="B47" s="17" t="s">
        <v>443</v>
      </c>
      <c r="C47" s="14">
        <f>SUM(D47+E47+F47)</f>
        <v>0</v>
      </c>
      <c r="D47" s="14"/>
      <c r="E47" s="14"/>
      <c r="F47" s="15"/>
      <c r="G47" s="14">
        <f>SUM(H47+I47+J47)</f>
        <v>0</v>
      </c>
      <c r="H47" s="14"/>
      <c r="I47" s="14"/>
      <c r="J47" s="15"/>
      <c r="K47" s="16" t="e">
        <f>SUM(G47/C47)*100</f>
        <v>#DIV/0!</v>
      </c>
    </row>
    <row r="48" spans="1:11" ht="64.5" customHeight="1" outlineLevel="5">
      <c r="A48" s="12" t="s">
        <v>56</v>
      </c>
      <c r="B48" s="13" t="s">
        <v>57</v>
      </c>
      <c r="C48" s="14">
        <f>SUM(D48+E48+F48)</f>
        <v>26040</v>
      </c>
      <c r="D48" s="14"/>
      <c r="E48" s="14">
        <v>26040</v>
      </c>
      <c r="F48" s="15"/>
      <c r="G48" s="14">
        <f>SUM(H48+I48+J48)</f>
        <v>26040</v>
      </c>
      <c r="H48" s="14"/>
      <c r="I48" s="14">
        <v>26040</v>
      </c>
      <c r="J48" s="15"/>
      <c r="K48" s="16">
        <f t="shared" si="0"/>
        <v>100</v>
      </c>
    </row>
    <row r="49" spans="1:11" ht="63" outlineLevel="5">
      <c r="A49" s="12" t="s">
        <v>58</v>
      </c>
      <c r="B49" s="13" t="s">
        <v>59</v>
      </c>
      <c r="C49" s="14">
        <f>SUM(D49+E49+F49)</f>
        <v>539028</v>
      </c>
      <c r="D49" s="14"/>
      <c r="E49" s="14">
        <v>312480</v>
      </c>
      <c r="F49" s="15">
        <v>226548</v>
      </c>
      <c r="G49" s="14">
        <f>SUM(H49+I49+J49)</f>
        <v>539028</v>
      </c>
      <c r="H49" s="14"/>
      <c r="I49" s="14">
        <v>312480</v>
      </c>
      <c r="J49" s="15">
        <v>226548</v>
      </c>
      <c r="K49" s="16">
        <f t="shared" si="0"/>
        <v>100</v>
      </c>
    </row>
    <row r="50" spans="1:11" ht="78.75" outlineLevel="2">
      <c r="A50" s="8" t="s">
        <v>60</v>
      </c>
      <c r="B50" s="9" t="s">
        <v>61</v>
      </c>
      <c r="C50" s="10">
        <f aca="true" t="shared" si="16" ref="C50:J50">SUM(C51)</f>
        <v>3466670.27</v>
      </c>
      <c r="D50" s="10">
        <f t="shared" si="16"/>
        <v>0</v>
      </c>
      <c r="E50" s="10">
        <f t="shared" si="16"/>
        <v>0</v>
      </c>
      <c r="F50" s="10">
        <f t="shared" si="16"/>
        <v>3466670.27</v>
      </c>
      <c r="G50" s="10">
        <f t="shared" si="16"/>
        <v>2618596.0700000003</v>
      </c>
      <c r="H50" s="10">
        <f t="shared" si="16"/>
        <v>0</v>
      </c>
      <c r="I50" s="10">
        <f t="shared" si="16"/>
        <v>0</v>
      </c>
      <c r="J50" s="10">
        <f t="shared" si="16"/>
        <v>2618596.0700000003</v>
      </c>
      <c r="K50" s="11">
        <f t="shared" si="0"/>
        <v>75.53634658193207</v>
      </c>
    </row>
    <row r="51" spans="1:11" ht="63" outlineLevel="4">
      <c r="A51" s="8" t="s">
        <v>62</v>
      </c>
      <c r="B51" s="9" t="s">
        <v>63</v>
      </c>
      <c r="C51" s="10">
        <f aca="true" t="shared" si="17" ref="C51:J51">SUM(C52:C53)</f>
        <v>3466670.27</v>
      </c>
      <c r="D51" s="10">
        <f t="shared" si="17"/>
        <v>0</v>
      </c>
      <c r="E51" s="10">
        <f t="shared" si="17"/>
        <v>0</v>
      </c>
      <c r="F51" s="10">
        <f t="shared" si="17"/>
        <v>3466670.27</v>
      </c>
      <c r="G51" s="10">
        <f t="shared" si="17"/>
        <v>2618596.0700000003</v>
      </c>
      <c r="H51" s="10">
        <f t="shared" si="17"/>
        <v>0</v>
      </c>
      <c r="I51" s="10">
        <f t="shared" si="17"/>
        <v>0</v>
      </c>
      <c r="J51" s="10">
        <f t="shared" si="17"/>
        <v>2618596.0700000003</v>
      </c>
      <c r="K51" s="11">
        <f t="shared" si="0"/>
        <v>75.53634658193207</v>
      </c>
    </row>
    <row r="52" spans="1:11" ht="47.25" outlineLevel="5">
      <c r="A52" s="12" t="s">
        <v>64</v>
      </c>
      <c r="B52" s="13" t="s">
        <v>65</v>
      </c>
      <c r="C52" s="14">
        <f>SUM(D52+E52+F52)</f>
        <v>1172896</v>
      </c>
      <c r="D52" s="14"/>
      <c r="E52" s="14"/>
      <c r="F52" s="15">
        <v>1172896</v>
      </c>
      <c r="G52" s="14">
        <f>SUM(H52+I52+J52)</f>
        <v>920549.5</v>
      </c>
      <c r="H52" s="14"/>
      <c r="I52" s="14"/>
      <c r="J52" s="15">
        <v>920549.5</v>
      </c>
      <c r="K52" s="16">
        <f t="shared" si="0"/>
        <v>78.4851768613756</v>
      </c>
    </row>
    <row r="53" spans="1:11" ht="47.25" outlineLevel="5">
      <c r="A53" s="12" t="s">
        <v>66</v>
      </c>
      <c r="B53" s="13" t="s">
        <v>67</v>
      </c>
      <c r="C53" s="14">
        <f>SUM(D53+E53+F53)</f>
        <v>2293774.27</v>
      </c>
      <c r="D53" s="14"/>
      <c r="E53" s="14"/>
      <c r="F53" s="15">
        <v>2293774.27</v>
      </c>
      <c r="G53" s="14">
        <f>SUM(H53+I53+J53)</f>
        <v>1698046.57</v>
      </c>
      <c r="H53" s="14"/>
      <c r="I53" s="14"/>
      <c r="J53" s="15">
        <v>1698046.57</v>
      </c>
      <c r="K53" s="16">
        <f t="shared" si="0"/>
        <v>74.02849496607179</v>
      </c>
    </row>
    <row r="54" spans="1:11" ht="48.75" customHeight="1" outlineLevel="5">
      <c r="A54" s="8" t="s">
        <v>448</v>
      </c>
      <c r="B54" s="56" t="s">
        <v>445</v>
      </c>
      <c r="C54" s="10">
        <f>SUM(C55)</f>
        <v>21810.36</v>
      </c>
      <c r="D54" s="10">
        <f aca="true" t="shared" si="18" ref="D54:J54">SUM(D55)</f>
        <v>0</v>
      </c>
      <c r="E54" s="10">
        <f t="shared" si="18"/>
        <v>0</v>
      </c>
      <c r="F54" s="10">
        <f t="shared" si="18"/>
        <v>21810.36</v>
      </c>
      <c r="G54" s="10">
        <f t="shared" si="18"/>
        <v>21810.36</v>
      </c>
      <c r="H54" s="10">
        <f t="shared" si="18"/>
        <v>0</v>
      </c>
      <c r="I54" s="10">
        <f t="shared" si="18"/>
        <v>0</v>
      </c>
      <c r="J54" s="10">
        <f t="shared" si="18"/>
        <v>21810.36</v>
      </c>
      <c r="K54" s="11">
        <f t="shared" si="0"/>
        <v>100</v>
      </c>
    </row>
    <row r="55" spans="1:11" ht="63" outlineLevel="5">
      <c r="A55" s="8" t="s">
        <v>449</v>
      </c>
      <c r="B55" s="56" t="s">
        <v>446</v>
      </c>
      <c r="C55" s="10">
        <f>SUM(C56)</f>
        <v>21810.36</v>
      </c>
      <c r="D55" s="10">
        <f aca="true" t="shared" si="19" ref="D55:J55">SUM(D56)</f>
        <v>0</v>
      </c>
      <c r="E55" s="10">
        <f t="shared" si="19"/>
        <v>0</v>
      </c>
      <c r="F55" s="10">
        <f t="shared" si="19"/>
        <v>21810.36</v>
      </c>
      <c r="G55" s="10">
        <f t="shared" si="19"/>
        <v>21810.36</v>
      </c>
      <c r="H55" s="10">
        <f t="shared" si="19"/>
        <v>0</v>
      </c>
      <c r="I55" s="10">
        <f t="shared" si="19"/>
        <v>0</v>
      </c>
      <c r="J55" s="10">
        <f t="shared" si="19"/>
        <v>21810.36</v>
      </c>
      <c r="K55" s="11">
        <f t="shared" si="0"/>
        <v>100</v>
      </c>
    </row>
    <row r="56" spans="1:11" ht="31.5" outlineLevel="5">
      <c r="A56" s="12" t="s">
        <v>450</v>
      </c>
      <c r="B56" s="17" t="s">
        <v>447</v>
      </c>
      <c r="C56" s="14">
        <f>SUM(D56:F56)</f>
        <v>21810.36</v>
      </c>
      <c r="D56" s="14"/>
      <c r="E56" s="14"/>
      <c r="F56" s="15">
        <v>21810.36</v>
      </c>
      <c r="G56" s="14">
        <f>SUM(H56:J56)</f>
        <v>21810.36</v>
      </c>
      <c r="H56" s="14"/>
      <c r="I56" s="14"/>
      <c r="J56" s="15">
        <v>21810.36</v>
      </c>
      <c r="K56" s="16">
        <f t="shared" si="0"/>
        <v>100</v>
      </c>
    </row>
    <row r="57" spans="1:11" ht="15.75" outlineLevel="2">
      <c r="A57" s="8" t="s">
        <v>68</v>
      </c>
      <c r="B57" s="9" t="s">
        <v>69</v>
      </c>
      <c r="C57" s="10">
        <f aca="true" t="shared" si="20" ref="C57:J57">SUM(C58)</f>
        <v>0</v>
      </c>
      <c r="D57" s="10">
        <f t="shared" si="20"/>
        <v>0</v>
      </c>
      <c r="E57" s="10">
        <f t="shared" si="20"/>
        <v>0</v>
      </c>
      <c r="F57" s="10">
        <f t="shared" si="20"/>
        <v>0</v>
      </c>
      <c r="G57" s="10">
        <f t="shared" si="20"/>
        <v>0</v>
      </c>
      <c r="H57" s="10">
        <f t="shared" si="20"/>
        <v>0</v>
      </c>
      <c r="I57" s="10">
        <f t="shared" si="20"/>
        <v>0</v>
      </c>
      <c r="J57" s="10">
        <f t="shared" si="20"/>
        <v>0</v>
      </c>
      <c r="K57" s="11" t="e">
        <f t="shared" si="0"/>
        <v>#DIV/0!</v>
      </c>
    </row>
    <row r="58" spans="1:11" ht="46.5" customHeight="1" outlineLevel="4">
      <c r="A58" s="8" t="s">
        <v>70</v>
      </c>
      <c r="B58" s="9" t="s">
        <v>71</v>
      </c>
      <c r="C58" s="10">
        <f>SUM(C59:C62)</f>
        <v>0</v>
      </c>
      <c r="D58" s="10">
        <f aca="true" t="shared" si="21" ref="D58:J58">SUM(D59:D62)</f>
        <v>0</v>
      </c>
      <c r="E58" s="10">
        <f t="shared" si="21"/>
        <v>0</v>
      </c>
      <c r="F58" s="10">
        <f t="shared" si="21"/>
        <v>0</v>
      </c>
      <c r="G58" s="10">
        <f t="shared" si="21"/>
        <v>0</v>
      </c>
      <c r="H58" s="10">
        <f t="shared" si="21"/>
        <v>0</v>
      </c>
      <c r="I58" s="10">
        <f t="shared" si="21"/>
        <v>0</v>
      </c>
      <c r="J58" s="10">
        <f t="shared" si="21"/>
        <v>0</v>
      </c>
      <c r="K58" s="11" t="e">
        <f t="shared" si="0"/>
        <v>#DIV/0!</v>
      </c>
    </row>
    <row r="59" spans="1:11" ht="46.5" customHeight="1" outlineLevel="4">
      <c r="A59" s="12" t="s">
        <v>400</v>
      </c>
      <c r="B59" s="17" t="s">
        <v>399</v>
      </c>
      <c r="C59" s="14">
        <f>SUM(D59+E59+F59)</f>
        <v>0</v>
      </c>
      <c r="D59" s="10"/>
      <c r="E59" s="10"/>
      <c r="F59" s="14"/>
      <c r="G59" s="14">
        <f>SUM(H59+I59+J59)</f>
        <v>0</v>
      </c>
      <c r="H59" s="10"/>
      <c r="I59" s="10"/>
      <c r="J59" s="14"/>
      <c r="K59" s="16" t="e">
        <f t="shared" si="0"/>
        <v>#DIV/0!</v>
      </c>
    </row>
    <row r="60" spans="1:11" ht="47.25" outlineLevel="5">
      <c r="A60" s="45" t="s">
        <v>385</v>
      </c>
      <c r="B60" s="17" t="s">
        <v>384</v>
      </c>
      <c r="C60" s="14">
        <f>SUM(D60+E60+F60)</f>
        <v>0</v>
      </c>
      <c r="D60" s="14"/>
      <c r="E60" s="14"/>
      <c r="F60" s="15"/>
      <c r="G60" s="14">
        <f>SUM(H60+I60+J60)</f>
        <v>0</v>
      </c>
      <c r="H60" s="14"/>
      <c r="I60" s="14"/>
      <c r="J60" s="15"/>
      <c r="K60" s="16" t="e">
        <f t="shared" si="0"/>
        <v>#DIV/0!</v>
      </c>
    </row>
    <row r="61" spans="1:11" ht="31.5" outlineLevel="5">
      <c r="A61" s="12" t="s">
        <v>72</v>
      </c>
      <c r="B61" s="13" t="s">
        <v>73</v>
      </c>
      <c r="C61" s="14">
        <f>SUM(D61+E61+F61)</f>
        <v>0</v>
      </c>
      <c r="D61" s="14"/>
      <c r="E61" s="14"/>
      <c r="F61" s="15"/>
      <c r="G61" s="14">
        <f>SUM(H61+I61+J61)</f>
        <v>0</v>
      </c>
      <c r="H61" s="14"/>
      <c r="I61" s="14"/>
      <c r="J61" s="15"/>
      <c r="K61" s="16" t="e">
        <f t="shared" si="0"/>
        <v>#DIV/0!</v>
      </c>
    </row>
    <row r="62" spans="1:11" ht="31.5" outlineLevel="5">
      <c r="A62" s="12" t="s">
        <v>74</v>
      </c>
      <c r="B62" s="13" t="s">
        <v>75</v>
      </c>
      <c r="C62" s="14">
        <f>SUM(D62+E62+F62)</f>
        <v>0</v>
      </c>
      <c r="D62" s="14"/>
      <c r="E62" s="14"/>
      <c r="F62" s="15"/>
      <c r="G62" s="14">
        <f>SUM(H62+I62+J62)</f>
        <v>0</v>
      </c>
      <c r="H62" s="14"/>
      <c r="I62" s="14"/>
      <c r="J62" s="15"/>
      <c r="K62" s="16" t="e">
        <f t="shared" si="0"/>
        <v>#DIV/0!</v>
      </c>
    </row>
    <row r="63" spans="1:11" ht="63" outlineLevel="2">
      <c r="A63" s="8" t="s">
        <v>76</v>
      </c>
      <c r="B63" s="9" t="s">
        <v>77</v>
      </c>
      <c r="C63" s="10">
        <f aca="true" t="shared" si="22" ref="C63:J63">SUM(C64)</f>
        <v>8690927.26</v>
      </c>
      <c r="D63" s="10">
        <f t="shared" si="22"/>
        <v>0</v>
      </c>
      <c r="E63" s="10">
        <f t="shared" si="22"/>
        <v>0</v>
      </c>
      <c r="F63" s="10">
        <f t="shared" si="22"/>
        <v>8690927.26</v>
      </c>
      <c r="G63" s="10">
        <f t="shared" si="22"/>
        <v>5282610.74</v>
      </c>
      <c r="H63" s="10">
        <f t="shared" si="22"/>
        <v>0</v>
      </c>
      <c r="I63" s="10">
        <f t="shared" si="22"/>
        <v>0</v>
      </c>
      <c r="J63" s="10">
        <f t="shared" si="22"/>
        <v>5282610.74</v>
      </c>
      <c r="K63" s="11">
        <f t="shared" si="0"/>
        <v>60.78305089852979</v>
      </c>
    </row>
    <row r="64" spans="1:11" ht="78.75" outlineLevel="4">
      <c r="A64" s="8" t="s">
        <v>78</v>
      </c>
      <c r="B64" s="9" t="s">
        <v>79</v>
      </c>
      <c r="C64" s="10">
        <f aca="true" t="shared" si="23" ref="C64:J64">SUM(C65:C66)</f>
        <v>8690927.26</v>
      </c>
      <c r="D64" s="10">
        <f t="shared" si="23"/>
        <v>0</v>
      </c>
      <c r="E64" s="10">
        <f t="shared" si="23"/>
        <v>0</v>
      </c>
      <c r="F64" s="10">
        <f t="shared" si="23"/>
        <v>8690927.26</v>
      </c>
      <c r="G64" s="10">
        <f t="shared" si="23"/>
        <v>5282610.74</v>
      </c>
      <c r="H64" s="10">
        <f t="shared" si="23"/>
        <v>0</v>
      </c>
      <c r="I64" s="10">
        <f t="shared" si="23"/>
        <v>0</v>
      </c>
      <c r="J64" s="10">
        <f t="shared" si="23"/>
        <v>5282610.74</v>
      </c>
      <c r="K64" s="11">
        <f t="shared" si="0"/>
        <v>60.78305089852979</v>
      </c>
    </row>
    <row r="65" spans="1:11" ht="47.25" outlineLevel="5">
      <c r="A65" s="12" t="s">
        <v>80</v>
      </c>
      <c r="B65" s="13" t="s">
        <v>81</v>
      </c>
      <c r="C65" s="14">
        <f>SUM(D65+E65+F65)</f>
        <v>2197984</v>
      </c>
      <c r="D65" s="14"/>
      <c r="E65" s="14"/>
      <c r="F65" s="15">
        <v>2197984</v>
      </c>
      <c r="G65" s="14">
        <f>SUM(H65+I65+J65)</f>
        <v>1496721.88</v>
      </c>
      <c r="H65" s="14"/>
      <c r="I65" s="14"/>
      <c r="J65" s="15">
        <v>1496721.88</v>
      </c>
      <c r="K65" s="16">
        <f t="shared" si="0"/>
        <v>68.09521270400512</v>
      </c>
    </row>
    <row r="66" spans="1:11" ht="63" outlineLevel="5">
      <c r="A66" s="12" t="s">
        <v>82</v>
      </c>
      <c r="B66" s="13" t="s">
        <v>83</v>
      </c>
      <c r="C66" s="14">
        <f>SUM(D66+E66+F66)</f>
        <v>6492943.26</v>
      </c>
      <c r="D66" s="14"/>
      <c r="E66" s="14"/>
      <c r="F66" s="15">
        <v>6492943.26</v>
      </c>
      <c r="G66" s="14">
        <f>SUM(H66+I66+J66)</f>
        <v>3785888.86</v>
      </c>
      <c r="H66" s="14"/>
      <c r="I66" s="14"/>
      <c r="J66" s="15">
        <v>3785888.86</v>
      </c>
      <c r="K66" s="16">
        <f t="shared" si="0"/>
        <v>58.30774593893494</v>
      </c>
    </row>
    <row r="67" spans="1:11" ht="63" customHeight="1" outlineLevel="2">
      <c r="A67" s="8" t="s">
        <v>84</v>
      </c>
      <c r="B67" s="9" t="s">
        <v>85</v>
      </c>
      <c r="C67" s="10">
        <f aca="true" t="shared" si="24" ref="C67:J68">SUM(C68)</f>
        <v>2005000</v>
      </c>
      <c r="D67" s="10">
        <f t="shared" si="24"/>
        <v>0</v>
      </c>
      <c r="E67" s="10">
        <f t="shared" si="24"/>
        <v>0</v>
      </c>
      <c r="F67" s="10">
        <f t="shared" si="24"/>
        <v>2005000</v>
      </c>
      <c r="G67" s="10">
        <f t="shared" si="24"/>
        <v>1415179.41</v>
      </c>
      <c r="H67" s="10">
        <f t="shared" si="24"/>
        <v>0</v>
      </c>
      <c r="I67" s="10">
        <f t="shared" si="24"/>
        <v>0</v>
      </c>
      <c r="J67" s="10">
        <f t="shared" si="24"/>
        <v>1415179.41</v>
      </c>
      <c r="K67" s="11">
        <f t="shared" si="0"/>
        <v>70.58251421446383</v>
      </c>
    </row>
    <row r="68" spans="1:11" ht="48" customHeight="1" outlineLevel="4">
      <c r="A68" s="8" t="s">
        <v>86</v>
      </c>
      <c r="B68" s="9" t="s">
        <v>87</v>
      </c>
      <c r="C68" s="10">
        <f t="shared" si="24"/>
        <v>2005000</v>
      </c>
      <c r="D68" s="10">
        <f t="shared" si="24"/>
        <v>0</v>
      </c>
      <c r="E68" s="10">
        <f t="shared" si="24"/>
        <v>0</v>
      </c>
      <c r="F68" s="10">
        <f t="shared" si="24"/>
        <v>2005000</v>
      </c>
      <c r="G68" s="10">
        <f t="shared" si="24"/>
        <v>1415179.41</v>
      </c>
      <c r="H68" s="10">
        <f t="shared" si="24"/>
        <v>0</v>
      </c>
      <c r="I68" s="10">
        <f t="shared" si="24"/>
        <v>0</v>
      </c>
      <c r="J68" s="10">
        <f t="shared" si="24"/>
        <v>1415179.41</v>
      </c>
      <c r="K68" s="11">
        <f t="shared" si="0"/>
        <v>70.58251421446383</v>
      </c>
    </row>
    <row r="69" spans="1:11" ht="19.5" customHeight="1" outlineLevel="5">
      <c r="A69" s="12" t="s">
        <v>88</v>
      </c>
      <c r="B69" s="13" t="s">
        <v>89</v>
      </c>
      <c r="C69" s="14">
        <f>SUM(D69+E69+F69)</f>
        <v>2005000</v>
      </c>
      <c r="D69" s="14"/>
      <c r="E69" s="14"/>
      <c r="F69" s="15">
        <v>2005000</v>
      </c>
      <c r="G69" s="14">
        <f>SUM(H69+I69+J69)</f>
        <v>1415179.41</v>
      </c>
      <c r="H69" s="14"/>
      <c r="I69" s="14"/>
      <c r="J69" s="15">
        <v>1415179.41</v>
      </c>
      <c r="K69" s="16">
        <f t="shared" si="0"/>
        <v>70.58251421446383</v>
      </c>
    </row>
    <row r="70" spans="1:11" ht="19.5" customHeight="1" outlineLevel="5">
      <c r="A70" s="8" t="s">
        <v>90</v>
      </c>
      <c r="B70" s="9" t="s">
        <v>91</v>
      </c>
      <c r="C70" s="10">
        <f aca="true" t="shared" si="25" ref="C70:J70">SUM(C71)</f>
        <v>45000</v>
      </c>
      <c r="D70" s="10">
        <f t="shared" si="25"/>
        <v>0</v>
      </c>
      <c r="E70" s="10">
        <f t="shared" si="25"/>
        <v>0</v>
      </c>
      <c r="F70" s="10">
        <f t="shared" si="25"/>
        <v>45000</v>
      </c>
      <c r="G70" s="10">
        <f t="shared" si="25"/>
        <v>35919.9</v>
      </c>
      <c r="H70" s="10">
        <f t="shared" si="25"/>
        <v>0</v>
      </c>
      <c r="I70" s="10">
        <f t="shared" si="25"/>
        <v>0</v>
      </c>
      <c r="J70" s="10">
        <f t="shared" si="25"/>
        <v>35919.9</v>
      </c>
      <c r="K70" s="11">
        <f t="shared" si="0"/>
        <v>79.822</v>
      </c>
    </row>
    <row r="71" spans="1:11" ht="33.75" customHeight="1" outlineLevel="5">
      <c r="A71" s="8" t="s">
        <v>92</v>
      </c>
      <c r="B71" s="9" t="s">
        <v>93</v>
      </c>
      <c r="C71" s="10">
        <f aca="true" t="shared" si="26" ref="C71:J71">SUM(C72:C72)</f>
        <v>45000</v>
      </c>
      <c r="D71" s="10">
        <f t="shared" si="26"/>
        <v>0</v>
      </c>
      <c r="E71" s="10">
        <f t="shared" si="26"/>
        <v>0</v>
      </c>
      <c r="F71" s="10">
        <f t="shared" si="26"/>
        <v>45000</v>
      </c>
      <c r="G71" s="10">
        <f t="shared" si="26"/>
        <v>35919.9</v>
      </c>
      <c r="H71" s="10">
        <f t="shared" si="26"/>
        <v>0</v>
      </c>
      <c r="I71" s="10">
        <f t="shared" si="26"/>
        <v>0</v>
      </c>
      <c r="J71" s="10">
        <f t="shared" si="26"/>
        <v>35919.9</v>
      </c>
      <c r="K71" s="11">
        <f t="shared" si="0"/>
        <v>79.822</v>
      </c>
    </row>
    <row r="72" spans="1:11" ht="32.25" customHeight="1" outlineLevel="5">
      <c r="A72" s="12" t="s">
        <v>94</v>
      </c>
      <c r="B72" s="13" t="s">
        <v>95</v>
      </c>
      <c r="C72" s="14">
        <f>SUM(D72+E72+F72)</f>
        <v>45000</v>
      </c>
      <c r="D72" s="14"/>
      <c r="E72" s="14"/>
      <c r="F72" s="15">
        <v>45000</v>
      </c>
      <c r="G72" s="14">
        <f>SUM(H72+I72+J72)</f>
        <v>35919.9</v>
      </c>
      <c r="H72" s="14"/>
      <c r="I72" s="14"/>
      <c r="J72" s="15">
        <v>35919.9</v>
      </c>
      <c r="K72" s="16">
        <f t="shared" si="0"/>
        <v>79.822</v>
      </c>
    </row>
    <row r="73" spans="1:11" ht="111.75" customHeight="1" outlineLevel="1">
      <c r="A73" s="8" t="s">
        <v>96</v>
      </c>
      <c r="B73" s="9" t="s">
        <v>97</v>
      </c>
      <c r="C73" s="10">
        <f aca="true" t="shared" si="27" ref="C73:J73">SUM(C74+C78+C82+C88)</f>
        <v>4996181.75</v>
      </c>
      <c r="D73" s="10">
        <f t="shared" si="27"/>
        <v>0</v>
      </c>
      <c r="E73" s="10">
        <f t="shared" si="27"/>
        <v>2640320.94</v>
      </c>
      <c r="F73" s="10">
        <f t="shared" si="27"/>
        <v>2355860.8100000005</v>
      </c>
      <c r="G73" s="10">
        <f t="shared" si="27"/>
        <v>1781380.5</v>
      </c>
      <c r="H73" s="10">
        <f t="shared" si="27"/>
        <v>0</v>
      </c>
      <c r="I73" s="10">
        <f t="shared" si="27"/>
        <v>905324.78</v>
      </c>
      <c r="J73" s="10">
        <f t="shared" si="27"/>
        <v>876055.72</v>
      </c>
      <c r="K73" s="11">
        <f t="shared" si="0"/>
        <v>35.654837816898876</v>
      </c>
    </row>
    <row r="74" spans="1:11" ht="31.5" outlineLevel="2">
      <c r="A74" s="8" t="s">
        <v>98</v>
      </c>
      <c r="B74" s="9" t="s">
        <v>99</v>
      </c>
      <c r="C74" s="10">
        <f aca="true" t="shared" si="28" ref="C74:J74">SUM(C75)</f>
        <v>0</v>
      </c>
      <c r="D74" s="10">
        <f t="shared" si="28"/>
        <v>0</v>
      </c>
      <c r="E74" s="10">
        <f t="shared" si="28"/>
        <v>0</v>
      </c>
      <c r="F74" s="10">
        <f t="shared" si="28"/>
        <v>0</v>
      </c>
      <c r="G74" s="10">
        <f t="shared" si="28"/>
        <v>0</v>
      </c>
      <c r="H74" s="10">
        <f t="shared" si="28"/>
        <v>0</v>
      </c>
      <c r="I74" s="10">
        <f t="shared" si="28"/>
        <v>0</v>
      </c>
      <c r="J74" s="10">
        <f t="shared" si="28"/>
        <v>0</v>
      </c>
      <c r="K74" s="11" t="e">
        <f t="shared" si="0"/>
        <v>#DIV/0!</v>
      </c>
    </row>
    <row r="75" spans="1:11" ht="33" customHeight="1" outlineLevel="4">
      <c r="A75" s="8" t="s">
        <v>100</v>
      </c>
      <c r="B75" s="9" t="s">
        <v>101</v>
      </c>
      <c r="C75" s="10">
        <f aca="true" t="shared" si="29" ref="C75:J75">SUM(C76:C77)</f>
        <v>0</v>
      </c>
      <c r="D75" s="10">
        <f t="shared" si="29"/>
        <v>0</v>
      </c>
      <c r="E75" s="10">
        <f t="shared" si="29"/>
        <v>0</v>
      </c>
      <c r="F75" s="10">
        <f t="shared" si="29"/>
        <v>0</v>
      </c>
      <c r="G75" s="10">
        <f t="shared" si="29"/>
        <v>0</v>
      </c>
      <c r="H75" s="10">
        <f t="shared" si="29"/>
        <v>0</v>
      </c>
      <c r="I75" s="10">
        <f t="shared" si="29"/>
        <v>0</v>
      </c>
      <c r="J75" s="10">
        <f t="shared" si="29"/>
        <v>0</v>
      </c>
      <c r="K75" s="11" t="e">
        <f t="shared" si="0"/>
        <v>#DIV/0!</v>
      </c>
    </row>
    <row r="76" spans="1:11" ht="94.5" outlineLevel="5">
      <c r="A76" s="12" t="s">
        <v>102</v>
      </c>
      <c r="B76" s="13" t="s">
        <v>103</v>
      </c>
      <c r="C76" s="14">
        <f>SUM(D76+E76+F76)</f>
        <v>0</v>
      </c>
      <c r="D76" s="14"/>
      <c r="E76" s="14"/>
      <c r="F76" s="21"/>
      <c r="G76" s="14">
        <f>SUM(H76+I76+J76)</f>
        <v>0</v>
      </c>
      <c r="H76" s="14"/>
      <c r="I76" s="14"/>
      <c r="J76" s="15"/>
      <c r="K76" s="16" t="e">
        <f t="shared" si="0"/>
        <v>#DIV/0!</v>
      </c>
    </row>
    <row r="77" spans="1:11" ht="48" customHeight="1" outlineLevel="5">
      <c r="A77" s="12" t="s">
        <v>104</v>
      </c>
      <c r="B77" s="13" t="s">
        <v>105</v>
      </c>
      <c r="C77" s="14">
        <f>SUM(D77+E77+F77)</f>
        <v>0</v>
      </c>
      <c r="D77" s="14"/>
      <c r="E77" s="14"/>
      <c r="F77" s="21"/>
      <c r="G77" s="14">
        <f>SUM(H77+I77+J77)</f>
        <v>0</v>
      </c>
      <c r="H77" s="14"/>
      <c r="I77" s="14"/>
      <c r="J77" s="15"/>
      <c r="K77" s="16" t="e">
        <f t="shared" si="0"/>
        <v>#DIV/0!</v>
      </c>
    </row>
    <row r="78" spans="1:11" ht="47.25" outlineLevel="2">
      <c r="A78" s="8" t="s">
        <v>106</v>
      </c>
      <c r="B78" s="9" t="s">
        <v>107</v>
      </c>
      <c r="C78" s="10">
        <f aca="true" t="shared" si="30" ref="C78:J78">SUM(C79)</f>
        <v>0</v>
      </c>
      <c r="D78" s="10">
        <f t="shared" si="30"/>
        <v>0</v>
      </c>
      <c r="E78" s="10">
        <f t="shared" si="30"/>
        <v>0</v>
      </c>
      <c r="F78" s="10">
        <f t="shared" si="30"/>
        <v>0</v>
      </c>
      <c r="G78" s="10">
        <f t="shared" si="30"/>
        <v>0</v>
      </c>
      <c r="H78" s="10">
        <f t="shared" si="30"/>
        <v>0</v>
      </c>
      <c r="I78" s="10">
        <f t="shared" si="30"/>
        <v>0</v>
      </c>
      <c r="J78" s="10">
        <f t="shared" si="30"/>
        <v>0</v>
      </c>
      <c r="K78" s="11" t="e">
        <f t="shared" si="0"/>
        <v>#DIV/0!</v>
      </c>
    </row>
    <row r="79" spans="1:11" ht="47.25" outlineLevel="4">
      <c r="A79" s="8" t="s">
        <v>108</v>
      </c>
      <c r="B79" s="9" t="s">
        <v>109</v>
      </c>
      <c r="C79" s="10">
        <f aca="true" t="shared" si="31" ref="C79:J79">SUM(C80:C81)</f>
        <v>0</v>
      </c>
      <c r="D79" s="10">
        <f t="shared" si="31"/>
        <v>0</v>
      </c>
      <c r="E79" s="10">
        <f t="shared" si="31"/>
        <v>0</v>
      </c>
      <c r="F79" s="10">
        <f t="shared" si="31"/>
        <v>0</v>
      </c>
      <c r="G79" s="10">
        <f t="shared" si="31"/>
        <v>0</v>
      </c>
      <c r="H79" s="10">
        <f t="shared" si="31"/>
        <v>0</v>
      </c>
      <c r="I79" s="10">
        <f t="shared" si="31"/>
        <v>0</v>
      </c>
      <c r="J79" s="10">
        <f t="shared" si="31"/>
        <v>0</v>
      </c>
      <c r="K79" s="11" t="e">
        <f t="shared" si="0"/>
        <v>#DIV/0!</v>
      </c>
    </row>
    <row r="80" spans="1:11" ht="111.75" customHeight="1" outlineLevel="5">
      <c r="A80" s="12" t="s">
        <v>110</v>
      </c>
      <c r="B80" s="13" t="s">
        <v>111</v>
      </c>
      <c r="C80" s="14">
        <f>SUM(D80+E80+F80)</f>
        <v>0</v>
      </c>
      <c r="D80" s="14"/>
      <c r="E80" s="14"/>
      <c r="F80" s="21"/>
      <c r="G80" s="14">
        <f>SUM(H80+I80+J80)</f>
        <v>0</v>
      </c>
      <c r="H80" s="14"/>
      <c r="I80" s="14"/>
      <c r="J80" s="15"/>
      <c r="K80" s="16" t="e">
        <f t="shared" si="0"/>
        <v>#DIV/0!</v>
      </c>
    </row>
    <row r="81" spans="1:11" ht="129.75" customHeight="1" outlineLevel="5">
      <c r="A81" s="12" t="s">
        <v>112</v>
      </c>
      <c r="B81" s="13" t="s">
        <v>113</v>
      </c>
      <c r="C81" s="14">
        <f>SUM(D81+E81+F81)</f>
        <v>0</v>
      </c>
      <c r="D81" s="14"/>
      <c r="E81" s="14"/>
      <c r="F81" s="21"/>
      <c r="G81" s="14">
        <f>SUM(H81+I81+J81)</f>
        <v>0</v>
      </c>
      <c r="H81" s="14"/>
      <c r="I81" s="14"/>
      <c r="J81" s="15"/>
      <c r="K81" s="16" t="e">
        <f t="shared" si="0"/>
        <v>#DIV/0!</v>
      </c>
    </row>
    <row r="82" spans="1:11" ht="30.75" customHeight="1" outlineLevel="2">
      <c r="A82" s="8" t="s">
        <v>114</v>
      </c>
      <c r="B82" s="9" t="s">
        <v>115</v>
      </c>
      <c r="C82" s="10">
        <f aca="true" t="shared" si="32" ref="C82:J82">SUM(C83)</f>
        <v>71307.66</v>
      </c>
      <c r="D82" s="10">
        <f t="shared" si="32"/>
        <v>0</v>
      </c>
      <c r="E82" s="10">
        <f t="shared" si="32"/>
        <v>0</v>
      </c>
      <c r="F82" s="10">
        <f t="shared" si="32"/>
        <v>71307.66</v>
      </c>
      <c r="G82" s="10">
        <f t="shared" si="32"/>
        <v>53480.79</v>
      </c>
      <c r="H82" s="10">
        <f t="shared" si="32"/>
        <v>0</v>
      </c>
      <c r="I82" s="10">
        <f t="shared" si="32"/>
        <v>0</v>
      </c>
      <c r="J82" s="10">
        <f t="shared" si="32"/>
        <v>53480.79</v>
      </c>
      <c r="K82" s="11">
        <f t="shared" si="0"/>
        <v>75.00006310682471</v>
      </c>
    </row>
    <row r="83" spans="1:11" ht="63" outlineLevel="4">
      <c r="A83" s="8" t="s">
        <v>116</v>
      </c>
      <c r="B83" s="9" t="s">
        <v>117</v>
      </c>
      <c r="C83" s="10">
        <f>SUM(C84:C87)</f>
        <v>71307.66</v>
      </c>
      <c r="D83" s="10">
        <f aca="true" t="shared" si="33" ref="D83:J83">SUM(D84:D87)</f>
        <v>0</v>
      </c>
      <c r="E83" s="10">
        <f t="shared" si="33"/>
        <v>0</v>
      </c>
      <c r="F83" s="10">
        <f t="shared" si="33"/>
        <v>71307.66</v>
      </c>
      <c r="G83" s="10">
        <f t="shared" si="33"/>
        <v>53480.79</v>
      </c>
      <c r="H83" s="10">
        <f t="shared" si="33"/>
        <v>0</v>
      </c>
      <c r="I83" s="10">
        <f t="shared" si="33"/>
        <v>0</v>
      </c>
      <c r="J83" s="10">
        <f t="shared" si="33"/>
        <v>53480.79</v>
      </c>
      <c r="K83" s="11">
        <f t="shared" si="0"/>
        <v>75.00006310682471</v>
      </c>
    </row>
    <row r="84" spans="1:11" ht="31.5" outlineLevel="4">
      <c r="A84" s="12" t="s">
        <v>118</v>
      </c>
      <c r="B84" s="17" t="s">
        <v>119</v>
      </c>
      <c r="C84" s="14">
        <f>SUM(D84+E84+F84)</f>
        <v>71307.66</v>
      </c>
      <c r="D84" s="14"/>
      <c r="E84" s="14"/>
      <c r="F84" s="22">
        <v>71307.66</v>
      </c>
      <c r="G84" s="14">
        <f>SUM(H84+I84+J84)</f>
        <v>53480.79</v>
      </c>
      <c r="H84" s="14"/>
      <c r="I84" s="14"/>
      <c r="J84" s="14">
        <v>53480.79</v>
      </c>
      <c r="K84" s="16">
        <f t="shared" si="0"/>
        <v>75.00006310682471</v>
      </c>
    </row>
    <row r="85" spans="1:11" ht="78.75" outlineLevel="5">
      <c r="A85" s="12" t="s">
        <v>402</v>
      </c>
      <c r="B85" s="17" t="s">
        <v>401</v>
      </c>
      <c r="C85" s="14">
        <f>SUM(D85+E85+F85)</f>
        <v>0</v>
      </c>
      <c r="D85" s="14"/>
      <c r="E85" s="14"/>
      <c r="F85" s="21"/>
      <c r="G85" s="14">
        <f>SUM(H85+I85+J85)</f>
        <v>0</v>
      </c>
      <c r="H85" s="14"/>
      <c r="I85" s="14"/>
      <c r="J85" s="14"/>
      <c r="K85" s="16" t="e">
        <f t="shared" si="0"/>
        <v>#DIV/0!</v>
      </c>
    </row>
    <row r="86" spans="1:11" ht="31.5" outlineLevel="5">
      <c r="A86" s="12" t="s">
        <v>415</v>
      </c>
      <c r="B86" s="17" t="s">
        <v>413</v>
      </c>
      <c r="C86" s="14">
        <f>SUM(D86+E86+F86)</f>
        <v>0</v>
      </c>
      <c r="D86" s="14"/>
      <c r="E86" s="14"/>
      <c r="F86" s="21"/>
      <c r="G86" s="14">
        <f>SUM(H86+I86+J86)</f>
        <v>0</v>
      </c>
      <c r="H86" s="14"/>
      <c r="I86" s="14"/>
      <c r="J86" s="14"/>
      <c r="K86" s="16"/>
    </row>
    <row r="87" spans="1:11" ht="94.5" outlineLevel="5">
      <c r="A87" s="12" t="s">
        <v>416</v>
      </c>
      <c r="B87" s="17" t="s">
        <v>414</v>
      </c>
      <c r="C87" s="14">
        <f>SUM(D87+E87+F87)</f>
        <v>0</v>
      </c>
      <c r="D87" s="14"/>
      <c r="E87" s="14"/>
      <c r="F87" s="21"/>
      <c r="G87" s="14">
        <f>SUM(H87+I87+J87)</f>
        <v>0</v>
      </c>
      <c r="H87" s="14"/>
      <c r="I87" s="14"/>
      <c r="J87" s="14"/>
      <c r="K87" s="16"/>
    </row>
    <row r="88" spans="1:11" ht="31.5" outlineLevel="2">
      <c r="A88" s="8" t="s">
        <v>120</v>
      </c>
      <c r="B88" s="9" t="s">
        <v>121</v>
      </c>
      <c r="C88" s="10">
        <f aca="true" t="shared" si="34" ref="C88:J88">SUM(C89+C93+C97)</f>
        <v>4924874.09</v>
      </c>
      <c r="D88" s="10">
        <f t="shared" si="34"/>
        <v>0</v>
      </c>
      <c r="E88" s="10">
        <f t="shared" si="34"/>
        <v>2640320.94</v>
      </c>
      <c r="F88" s="10">
        <f t="shared" si="34"/>
        <v>2284553.1500000004</v>
      </c>
      <c r="G88" s="10">
        <f t="shared" si="34"/>
        <v>1727899.71</v>
      </c>
      <c r="H88" s="10">
        <f t="shared" si="34"/>
        <v>0</v>
      </c>
      <c r="I88" s="10">
        <f t="shared" si="34"/>
        <v>905324.78</v>
      </c>
      <c r="J88" s="10">
        <f t="shared" si="34"/>
        <v>822574.9299999999</v>
      </c>
      <c r="K88" s="11">
        <f t="shared" si="0"/>
        <v>35.08515503997383</v>
      </c>
    </row>
    <row r="89" spans="1:11" ht="78.75" outlineLevel="2">
      <c r="A89" s="8" t="s">
        <v>454</v>
      </c>
      <c r="B89" s="56" t="s">
        <v>451</v>
      </c>
      <c r="C89" s="10">
        <f>SUM(D89:F89)</f>
        <v>2217843.2</v>
      </c>
      <c r="D89" s="10">
        <f>SUM(D90:D92)</f>
        <v>0</v>
      </c>
      <c r="E89" s="10">
        <f>SUM(E90:E92)</f>
        <v>467250.94</v>
      </c>
      <c r="F89" s="10">
        <f>SUM(F90:F92)</f>
        <v>1750592.26</v>
      </c>
      <c r="G89" s="10">
        <f>SUM(H89:J89)</f>
        <v>934372.48</v>
      </c>
      <c r="H89" s="10">
        <f>SUM(H90:H92)</f>
        <v>0</v>
      </c>
      <c r="I89" s="10">
        <f>SUM(I90:I92)</f>
        <v>464914.78</v>
      </c>
      <c r="J89" s="10">
        <f>SUM(J90:J92)</f>
        <v>469457.7</v>
      </c>
      <c r="K89" s="11">
        <f t="shared" si="0"/>
        <v>42.1297808609734</v>
      </c>
    </row>
    <row r="90" spans="1:11" ht="63" outlineLevel="2">
      <c r="A90" s="12" t="s">
        <v>504</v>
      </c>
      <c r="B90" s="17" t="s">
        <v>503</v>
      </c>
      <c r="C90" s="14">
        <f>SUM(D90+E90+F90)</f>
        <v>26000</v>
      </c>
      <c r="D90" s="10"/>
      <c r="E90" s="10"/>
      <c r="F90" s="14">
        <v>26000</v>
      </c>
      <c r="G90" s="14">
        <f>SUM(H90+I90+J90)</f>
        <v>23000</v>
      </c>
      <c r="H90" s="14"/>
      <c r="I90" s="14"/>
      <c r="J90" s="14">
        <v>23000</v>
      </c>
      <c r="K90" s="16">
        <f t="shared" si="0"/>
        <v>88.46153846153845</v>
      </c>
    </row>
    <row r="91" spans="1:11" ht="63" outlineLevel="2">
      <c r="A91" s="12" t="s">
        <v>488</v>
      </c>
      <c r="B91" s="17" t="s">
        <v>487</v>
      </c>
      <c r="C91" s="14">
        <f>SUM(D91+E91+F91)</f>
        <v>1700000</v>
      </c>
      <c r="D91" s="10"/>
      <c r="E91" s="10"/>
      <c r="F91" s="14">
        <v>1700000</v>
      </c>
      <c r="G91" s="14">
        <f>SUM(H91+I91+J91)</f>
        <v>421988.5</v>
      </c>
      <c r="H91" s="14"/>
      <c r="I91" s="14"/>
      <c r="J91" s="14">
        <v>421988.5</v>
      </c>
      <c r="K91" s="16">
        <f t="shared" si="0"/>
        <v>24.82285294117647</v>
      </c>
    </row>
    <row r="92" spans="1:11" ht="39" customHeight="1" outlineLevel="2">
      <c r="A92" s="12" t="s">
        <v>453</v>
      </c>
      <c r="B92" s="17" t="s">
        <v>452</v>
      </c>
      <c r="C92" s="14">
        <f>SUM(D92+E92+F92)</f>
        <v>491843.2</v>
      </c>
      <c r="D92" s="14"/>
      <c r="E92" s="14">
        <v>467250.94</v>
      </c>
      <c r="F92" s="14">
        <v>24592.26</v>
      </c>
      <c r="G92" s="14">
        <f>SUM(H92+I92+J92)</f>
        <v>489383.98000000004</v>
      </c>
      <c r="H92" s="14"/>
      <c r="I92" s="14">
        <v>464914.78</v>
      </c>
      <c r="J92" s="14">
        <v>24469.2</v>
      </c>
      <c r="K92" s="16">
        <f t="shared" si="0"/>
        <v>99.4999991867327</v>
      </c>
    </row>
    <row r="93" spans="1:11" ht="31.5" outlineLevel="4">
      <c r="A93" s="8" t="s">
        <v>122</v>
      </c>
      <c r="B93" s="9" t="s">
        <v>123</v>
      </c>
      <c r="C93" s="10">
        <f>SUM(C94:C96)</f>
        <v>580115.13</v>
      </c>
      <c r="D93" s="10">
        <f aca="true" t="shared" si="35" ref="D93:J93">SUM(D94:D96)</f>
        <v>0</v>
      </c>
      <c r="E93" s="10">
        <f t="shared" si="35"/>
        <v>200000</v>
      </c>
      <c r="F93" s="10">
        <f t="shared" si="35"/>
        <v>380115.13</v>
      </c>
      <c r="G93" s="10">
        <f t="shared" si="35"/>
        <v>464527.23</v>
      </c>
      <c r="H93" s="10">
        <f t="shared" si="35"/>
        <v>0</v>
      </c>
      <c r="I93" s="10">
        <f t="shared" si="35"/>
        <v>144400</v>
      </c>
      <c r="J93" s="10">
        <f t="shared" si="35"/>
        <v>320127.23</v>
      </c>
      <c r="K93" s="11">
        <f t="shared" si="0"/>
        <v>80.07500683528113</v>
      </c>
    </row>
    <row r="94" spans="1:11" ht="15.75" outlineLevel="4">
      <c r="A94" s="12" t="s">
        <v>464</v>
      </c>
      <c r="B94" s="13" t="s">
        <v>463</v>
      </c>
      <c r="C94" s="14">
        <f>SUM(D94+E94+F94)</f>
        <v>0</v>
      </c>
      <c r="D94" s="10"/>
      <c r="E94" s="10"/>
      <c r="F94" s="21"/>
      <c r="G94" s="14">
        <f>SUM(H94+I94+J94)</f>
        <v>0</v>
      </c>
      <c r="H94" s="10"/>
      <c r="I94" s="10"/>
      <c r="J94" s="10"/>
      <c r="K94" s="16" t="e">
        <f t="shared" si="0"/>
        <v>#DIV/0!</v>
      </c>
    </row>
    <row r="95" spans="1:11" ht="31.5" outlineLevel="5">
      <c r="A95" s="12" t="s">
        <v>124</v>
      </c>
      <c r="B95" s="13" t="s">
        <v>125</v>
      </c>
      <c r="C95" s="14">
        <f>SUM(D95+E95+F95)</f>
        <v>369588.81</v>
      </c>
      <c r="D95" s="14"/>
      <c r="E95" s="14"/>
      <c r="F95" s="21">
        <v>369588.81</v>
      </c>
      <c r="G95" s="14">
        <f>SUM(H95+I95+J95)</f>
        <v>312527.23</v>
      </c>
      <c r="H95" s="14"/>
      <c r="I95" s="14"/>
      <c r="J95" s="14">
        <v>312527.23</v>
      </c>
      <c r="K95" s="16">
        <f t="shared" si="0"/>
        <v>84.56079338549237</v>
      </c>
    </row>
    <row r="96" spans="1:11" ht="31.5" outlineLevel="5">
      <c r="A96" s="12" t="s">
        <v>466</v>
      </c>
      <c r="B96" s="13" t="s">
        <v>465</v>
      </c>
      <c r="C96" s="14">
        <f>SUM(D96+E96+F96)</f>
        <v>210526.32</v>
      </c>
      <c r="D96" s="14"/>
      <c r="E96" s="14">
        <v>200000</v>
      </c>
      <c r="F96" s="14">
        <v>10526.32</v>
      </c>
      <c r="G96" s="14">
        <f>SUM(H96+I96+J96)</f>
        <v>152000</v>
      </c>
      <c r="H96" s="14"/>
      <c r="I96" s="14">
        <v>144400</v>
      </c>
      <c r="J96" s="14">
        <v>7600</v>
      </c>
      <c r="K96" s="16">
        <f t="shared" si="0"/>
        <v>72.19999855600003</v>
      </c>
    </row>
    <row r="97" spans="1:11" ht="31.5" outlineLevel="5">
      <c r="A97" s="8" t="s">
        <v>469</v>
      </c>
      <c r="B97" s="56" t="s">
        <v>467</v>
      </c>
      <c r="C97" s="10">
        <f>SUM(C98)</f>
        <v>2126915.76</v>
      </c>
      <c r="D97" s="10">
        <f aca="true" t="shared" si="36" ref="D97:J97">SUM(D98)</f>
        <v>0</v>
      </c>
      <c r="E97" s="10">
        <f t="shared" si="36"/>
        <v>1973070</v>
      </c>
      <c r="F97" s="10">
        <f t="shared" si="36"/>
        <v>153845.76</v>
      </c>
      <c r="G97" s="10">
        <f t="shared" si="36"/>
        <v>329000</v>
      </c>
      <c r="H97" s="10">
        <f t="shared" si="36"/>
        <v>0</v>
      </c>
      <c r="I97" s="10">
        <f t="shared" si="36"/>
        <v>296010</v>
      </c>
      <c r="J97" s="10">
        <f t="shared" si="36"/>
        <v>32990</v>
      </c>
      <c r="K97" s="11">
        <f t="shared" si="0"/>
        <v>15.468407643939788</v>
      </c>
    </row>
    <row r="98" spans="1:11" ht="63" outlineLevel="5">
      <c r="A98" s="12" t="s">
        <v>470</v>
      </c>
      <c r="B98" s="13" t="s">
        <v>468</v>
      </c>
      <c r="C98" s="14">
        <f>SUM(D98:F98)</f>
        <v>2126915.76</v>
      </c>
      <c r="D98" s="14"/>
      <c r="E98" s="14">
        <v>1973070</v>
      </c>
      <c r="F98" s="14">
        <v>153845.76</v>
      </c>
      <c r="G98" s="14">
        <f>SUM(H98:J98)</f>
        <v>329000</v>
      </c>
      <c r="H98" s="14"/>
      <c r="I98" s="14">
        <v>296010</v>
      </c>
      <c r="J98" s="14">
        <v>32990</v>
      </c>
      <c r="K98" s="16">
        <f t="shared" si="0"/>
        <v>15.468407643939788</v>
      </c>
    </row>
    <row r="99" spans="1:11" ht="78.75" outlineLevel="1">
      <c r="A99" s="8" t="s">
        <v>126</v>
      </c>
      <c r="B99" s="9" t="s">
        <v>127</v>
      </c>
      <c r="C99" s="10">
        <f aca="true" t="shared" si="37" ref="C99:J100">SUM(C100)</f>
        <v>175000</v>
      </c>
      <c r="D99" s="10">
        <f t="shared" si="37"/>
        <v>0</v>
      </c>
      <c r="E99" s="10">
        <f t="shared" si="37"/>
        <v>0</v>
      </c>
      <c r="F99" s="10">
        <f t="shared" si="37"/>
        <v>175000</v>
      </c>
      <c r="G99" s="10">
        <f t="shared" si="37"/>
        <v>143356.77</v>
      </c>
      <c r="H99" s="10">
        <f t="shared" si="37"/>
        <v>0</v>
      </c>
      <c r="I99" s="10">
        <f t="shared" si="37"/>
        <v>0</v>
      </c>
      <c r="J99" s="10">
        <f t="shared" si="37"/>
        <v>143356.77</v>
      </c>
      <c r="K99" s="11">
        <f t="shared" si="0"/>
        <v>81.91815428571428</v>
      </c>
    </row>
    <row r="100" spans="1:11" ht="47.25" outlineLevel="2">
      <c r="A100" s="8" t="s">
        <v>128</v>
      </c>
      <c r="B100" s="9" t="s">
        <v>129</v>
      </c>
      <c r="C100" s="10">
        <f t="shared" si="37"/>
        <v>175000</v>
      </c>
      <c r="D100" s="10">
        <f t="shared" si="37"/>
        <v>0</v>
      </c>
      <c r="E100" s="10">
        <f t="shared" si="37"/>
        <v>0</v>
      </c>
      <c r="F100" s="10">
        <f t="shared" si="37"/>
        <v>175000</v>
      </c>
      <c r="G100" s="10">
        <f t="shared" si="37"/>
        <v>143356.77</v>
      </c>
      <c r="H100" s="10">
        <f t="shared" si="37"/>
        <v>0</v>
      </c>
      <c r="I100" s="10">
        <f t="shared" si="37"/>
        <v>0</v>
      </c>
      <c r="J100" s="10">
        <f t="shared" si="37"/>
        <v>143356.77</v>
      </c>
      <c r="K100" s="11">
        <f t="shared" si="0"/>
        <v>81.91815428571428</v>
      </c>
    </row>
    <row r="101" spans="1:11" ht="47.25" outlineLevel="4">
      <c r="A101" s="8" t="s">
        <v>130</v>
      </c>
      <c r="B101" s="9" t="s">
        <v>131</v>
      </c>
      <c r="C101" s="10">
        <f>SUM(C102:C103)</f>
        <v>175000</v>
      </c>
      <c r="D101" s="10">
        <f aca="true" t="shared" si="38" ref="D101:J101">SUM(D102:D103)</f>
        <v>0</v>
      </c>
      <c r="E101" s="10">
        <f t="shared" si="38"/>
        <v>0</v>
      </c>
      <c r="F101" s="10">
        <f t="shared" si="38"/>
        <v>175000</v>
      </c>
      <c r="G101" s="10">
        <f t="shared" si="38"/>
        <v>143356.77</v>
      </c>
      <c r="H101" s="10">
        <f t="shared" si="38"/>
        <v>0</v>
      </c>
      <c r="I101" s="10">
        <f t="shared" si="38"/>
        <v>0</v>
      </c>
      <c r="J101" s="10">
        <f t="shared" si="38"/>
        <v>143356.77</v>
      </c>
      <c r="K101" s="16">
        <f t="shared" si="0"/>
        <v>81.91815428571428</v>
      </c>
    </row>
    <row r="102" spans="1:11" ht="31.5" outlineLevel="5">
      <c r="A102" s="12" t="s">
        <v>132</v>
      </c>
      <c r="B102" s="13" t="s">
        <v>133</v>
      </c>
      <c r="C102" s="14">
        <f>SUM(D102+E102+F102)</f>
        <v>75000</v>
      </c>
      <c r="D102" s="14"/>
      <c r="E102" s="14"/>
      <c r="F102" s="15">
        <v>75000</v>
      </c>
      <c r="G102" s="14">
        <f>SUM(H102+I102+J102)</f>
        <v>43856.77</v>
      </c>
      <c r="H102" s="14"/>
      <c r="I102" s="14"/>
      <c r="J102" s="15">
        <v>43856.77</v>
      </c>
      <c r="K102" s="16">
        <f t="shared" si="0"/>
        <v>58.47569333333333</v>
      </c>
    </row>
    <row r="103" spans="1:11" ht="47.25" outlineLevel="5">
      <c r="A103" s="12" t="s">
        <v>490</v>
      </c>
      <c r="B103" s="17" t="s">
        <v>489</v>
      </c>
      <c r="C103" s="14">
        <f>SUM(D103+E103+F103)</f>
        <v>100000</v>
      </c>
      <c r="D103" s="14"/>
      <c r="E103" s="14"/>
      <c r="F103" s="15">
        <v>100000</v>
      </c>
      <c r="G103" s="14">
        <f>SUM(H103+I103+J103)</f>
        <v>99500</v>
      </c>
      <c r="H103" s="14"/>
      <c r="I103" s="14"/>
      <c r="J103" s="15">
        <v>99500</v>
      </c>
      <c r="K103" s="16">
        <f t="shared" si="0"/>
        <v>99.5</v>
      </c>
    </row>
    <row r="104" spans="1:11" ht="63" outlineLevel="1">
      <c r="A104" s="8" t="s">
        <v>134</v>
      </c>
      <c r="B104" s="9" t="s">
        <v>135</v>
      </c>
      <c r="C104" s="10">
        <f aca="true" t="shared" si="39" ref="C104:J104">SUM(C105+C108+C111+C114+C118)</f>
        <v>1254384.8599999999</v>
      </c>
      <c r="D104" s="10">
        <f t="shared" si="39"/>
        <v>0</v>
      </c>
      <c r="E104" s="10">
        <f t="shared" si="39"/>
        <v>136196</v>
      </c>
      <c r="F104" s="10">
        <f t="shared" si="39"/>
        <v>1118188.8599999999</v>
      </c>
      <c r="G104" s="10">
        <f t="shared" si="39"/>
        <v>1003814.91</v>
      </c>
      <c r="H104" s="10">
        <f t="shared" si="39"/>
        <v>0</v>
      </c>
      <c r="I104" s="10">
        <f t="shared" si="39"/>
        <v>30983.33</v>
      </c>
      <c r="J104" s="10">
        <f t="shared" si="39"/>
        <v>972831.5800000001</v>
      </c>
      <c r="K104" s="11">
        <f t="shared" si="0"/>
        <v>80.02447590127963</v>
      </c>
    </row>
    <row r="105" spans="1:11" ht="47.25" outlineLevel="2">
      <c r="A105" s="8" t="s">
        <v>136</v>
      </c>
      <c r="B105" s="9" t="s">
        <v>137</v>
      </c>
      <c r="C105" s="10">
        <f aca="true" t="shared" si="40" ref="C105:J106">SUM(C106)</f>
        <v>66000</v>
      </c>
      <c r="D105" s="10">
        <f t="shared" si="40"/>
        <v>0</v>
      </c>
      <c r="E105" s="10">
        <f t="shared" si="40"/>
        <v>66000</v>
      </c>
      <c r="F105" s="10">
        <f t="shared" si="40"/>
        <v>0</v>
      </c>
      <c r="G105" s="10">
        <f t="shared" si="40"/>
        <v>30983.33</v>
      </c>
      <c r="H105" s="10">
        <f t="shared" si="40"/>
        <v>0</v>
      </c>
      <c r="I105" s="10">
        <f t="shared" si="40"/>
        <v>30983.33</v>
      </c>
      <c r="J105" s="10">
        <f t="shared" si="40"/>
        <v>0</v>
      </c>
      <c r="K105" s="11">
        <f t="shared" si="0"/>
        <v>46.9444393939394</v>
      </c>
    </row>
    <row r="106" spans="1:11" ht="63" outlineLevel="4">
      <c r="A106" s="8" t="s">
        <v>138</v>
      </c>
      <c r="B106" s="9" t="s">
        <v>139</v>
      </c>
      <c r="C106" s="10">
        <f t="shared" si="40"/>
        <v>66000</v>
      </c>
      <c r="D106" s="10">
        <f t="shared" si="40"/>
        <v>0</v>
      </c>
      <c r="E106" s="10">
        <f t="shared" si="40"/>
        <v>66000</v>
      </c>
      <c r="F106" s="10">
        <f t="shared" si="40"/>
        <v>0</v>
      </c>
      <c r="G106" s="10">
        <f t="shared" si="40"/>
        <v>30983.33</v>
      </c>
      <c r="H106" s="10">
        <f t="shared" si="40"/>
        <v>0</v>
      </c>
      <c r="I106" s="10">
        <f t="shared" si="40"/>
        <v>30983.33</v>
      </c>
      <c r="J106" s="10">
        <f t="shared" si="40"/>
        <v>0</v>
      </c>
      <c r="K106" s="11">
        <f t="shared" si="0"/>
        <v>46.9444393939394</v>
      </c>
    </row>
    <row r="107" spans="1:11" ht="159" customHeight="1" outlineLevel="5">
      <c r="A107" s="12" t="s">
        <v>140</v>
      </c>
      <c r="B107" s="13" t="s">
        <v>141</v>
      </c>
      <c r="C107" s="14">
        <f>SUM(D107+E107+F107)</f>
        <v>66000</v>
      </c>
      <c r="D107" s="14"/>
      <c r="E107" s="14">
        <v>66000</v>
      </c>
      <c r="F107" s="15"/>
      <c r="G107" s="14">
        <f>SUM(H107+I107+J107)</f>
        <v>30983.33</v>
      </c>
      <c r="H107" s="14"/>
      <c r="I107" s="14">
        <v>30983.33</v>
      </c>
      <c r="J107" s="15"/>
      <c r="K107" s="16">
        <f t="shared" si="0"/>
        <v>46.9444393939394</v>
      </c>
    </row>
    <row r="108" spans="1:11" ht="48" customHeight="1" outlineLevel="2">
      <c r="A108" s="8" t="s">
        <v>142</v>
      </c>
      <c r="B108" s="9" t="s">
        <v>143</v>
      </c>
      <c r="C108" s="10">
        <f aca="true" t="shared" si="41" ref="C108:J109">SUM(C109)</f>
        <v>70196</v>
      </c>
      <c r="D108" s="10">
        <f t="shared" si="41"/>
        <v>0</v>
      </c>
      <c r="E108" s="10">
        <f t="shared" si="41"/>
        <v>70196</v>
      </c>
      <c r="F108" s="10">
        <f t="shared" si="41"/>
        <v>0</v>
      </c>
      <c r="G108" s="10">
        <f t="shared" si="41"/>
        <v>0</v>
      </c>
      <c r="H108" s="10">
        <f t="shared" si="41"/>
        <v>0</v>
      </c>
      <c r="I108" s="10">
        <f t="shared" si="41"/>
        <v>0</v>
      </c>
      <c r="J108" s="10">
        <f t="shared" si="41"/>
        <v>0</v>
      </c>
      <c r="K108" s="11">
        <f t="shared" si="0"/>
        <v>0</v>
      </c>
    </row>
    <row r="109" spans="1:11" ht="63" outlineLevel="4">
      <c r="A109" s="8" t="s">
        <v>144</v>
      </c>
      <c r="B109" s="9" t="s">
        <v>145</v>
      </c>
      <c r="C109" s="10">
        <f t="shared" si="41"/>
        <v>70196</v>
      </c>
      <c r="D109" s="10">
        <f t="shared" si="41"/>
        <v>0</v>
      </c>
      <c r="E109" s="10">
        <f t="shared" si="41"/>
        <v>70196</v>
      </c>
      <c r="F109" s="10">
        <f t="shared" si="41"/>
        <v>0</v>
      </c>
      <c r="G109" s="10">
        <f t="shared" si="41"/>
        <v>0</v>
      </c>
      <c r="H109" s="10">
        <f t="shared" si="41"/>
        <v>0</v>
      </c>
      <c r="I109" s="10">
        <f t="shared" si="41"/>
        <v>0</v>
      </c>
      <c r="J109" s="10">
        <f t="shared" si="41"/>
        <v>0</v>
      </c>
      <c r="K109" s="11">
        <f t="shared" si="0"/>
        <v>0</v>
      </c>
    </row>
    <row r="110" spans="1:11" ht="156.75" customHeight="1" outlineLevel="5">
      <c r="A110" s="12" t="s">
        <v>146</v>
      </c>
      <c r="B110" s="13" t="s">
        <v>147</v>
      </c>
      <c r="C110" s="14">
        <f>SUM(D110+E110+F110)</f>
        <v>70196</v>
      </c>
      <c r="D110" s="14"/>
      <c r="E110" s="14">
        <v>70196</v>
      </c>
      <c r="F110" s="15"/>
      <c r="G110" s="14">
        <f>SUM(H110+I110+J110)</f>
        <v>0</v>
      </c>
      <c r="H110" s="14"/>
      <c r="I110" s="14"/>
      <c r="J110" s="15"/>
      <c r="K110" s="16">
        <f t="shared" si="0"/>
        <v>0</v>
      </c>
    </row>
    <row r="111" spans="1:11" ht="48" customHeight="1" outlineLevel="2">
      <c r="A111" s="8" t="s">
        <v>148</v>
      </c>
      <c r="B111" s="9" t="s">
        <v>149</v>
      </c>
      <c r="C111" s="10">
        <f aca="true" t="shared" si="42" ref="C111:J112">SUM(C112)</f>
        <v>594000</v>
      </c>
      <c r="D111" s="10">
        <f t="shared" si="42"/>
        <v>0</v>
      </c>
      <c r="E111" s="10">
        <f t="shared" si="42"/>
        <v>0</v>
      </c>
      <c r="F111" s="10">
        <f t="shared" si="42"/>
        <v>594000</v>
      </c>
      <c r="G111" s="10">
        <f t="shared" si="42"/>
        <v>575698.93</v>
      </c>
      <c r="H111" s="10">
        <f t="shared" si="42"/>
        <v>0</v>
      </c>
      <c r="I111" s="10">
        <f t="shared" si="42"/>
        <v>0</v>
      </c>
      <c r="J111" s="10">
        <f t="shared" si="42"/>
        <v>575698.93</v>
      </c>
      <c r="K111" s="11">
        <f t="shared" si="0"/>
        <v>96.91901178451178</v>
      </c>
    </row>
    <row r="112" spans="1:11" ht="48.75" customHeight="1" outlineLevel="4">
      <c r="A112" s="8" t="s">
        <v>150</v>
      </c>
      <c r="B112" s="9" t="s">
        <v>151</v>
      </c>
      <c r="C112" s="10">
        <f t="shared" si="42"/>
        <v>594000</v>
      </c>
      <c r="D112" s="10">
        <f t="shared" si="42"/>
        <v>0</v>
      </c>
      <c r="E112" s="10">
        <f t="shared" si="42"/>
        <v>0</v>
      </c>
      <c r="F112" s="10">
        <f t="shared" si="42"/>
        <v>594000</v>
      </c>
      <c r="G112" s="10">
        <f t="shared" si="42"/>
        <v>575698.93</v>
      </c>
      <c r="H112" s="10">
        <f t="shared" si="42"/>
        <v>0</v>
      </c>
      <c r="I112" s="10">
        <f t="shared" si="42"/>
        <v>0</v>
      </c>
      <c r="J112" s="10">
        <f t="shared" si="42"/>
        <v>575698.93</v>
      </c>
      <c r="K112" s="11">
        <f t="shared" si="0"/>
        <v>96.91901178451178</v>
      </c>
    </row>
    <row r="113" spans="1:11" ht="47.25" outlineLevel="5">
      <c r="A113" s="12" t="s">
        <v>152</v>
      </c>
      <c r="B113" s="13" t="s">
        <v>153</v>
      </c>
      <c r="C113" s="14">
        <f>SUM(D113+E113+F113)</f>
        <v>594000</v>
      </c>
      <c r="D113" s="14"/>
      <c r="E113" s="14"/>
      <c r="F113" s="15">
        <v>594000</v>
      </c>
      <c r="G113" s="14">
        <f>SUM(H113+I113+J113)</f>
        <v>575698.93</v>
      </c>
      <c r="H113" s="14"/>
      <c r="I113" s="14"/>
      <c r="J113" s="15">
        <v>575698.93</v>
      </c>
      <c r="K113" s="16">
        <f t="shared" si="0"/>
        <v>96.91901178451178</v>
      </c>
    </row>
    <row r="114" spans="1:11" ht="31.5" outlineLevel="2">
      <c r="A114" s="8" t="s">
        <v>154</v>
      </c>
      <c r="B114" s="9" t="s">
        <v>155</v>
      </c>
      <c r="C114" s="10">
        <f aca="true" t="shared" si="43" ref="C114:J114">SUM(C115)</f>
        <v>504188.86</v>
      </c>
      <c r="D114" s="10">
        <f t="shared" si="43"/>
        <v>0</v>
      </c>
      <c r="E114" s="10">
        <f t="shared" si="43"/>
        <v>0</v>
      </c>
      <c r="F114" s="10">
        <f t="shared" si="43"/>
        <v>504188.86</v>
      </c>
      <c r="G114" s="10">
        <f t="shared" si="43"/>
        <v>387132.65</v>
      </c>
      <c r="H114" s="10">
        <f t="shared" si="43"/>
        <v>0</v>
      </c>
      <c r="I114" s="10">
        <f t="shared" si="43"/>
        <v>0</v>
      </c>
      <c r="J114" s="10">
        <f t="shared" si="43"/>
        <v>387132.65</v>
      </c>
      <c r="K114" s="11">
        <f t="shared" si="0"/>
        <v>76.7832613358415</v>
      </c>
    </row>
    <row r="115" spans="1:11" ht="61.5" customHeight="1" outlineLevel="4">
      <c r="A115" s="8" t="s">
        <v>156</v>
      </c>
      <c r="B115" s="9" t="s">
        <v>157</v>
      </c>
      <c r="C115" s="10">
        <f aca="true" t="shared" si="44" ref="C115:J115">SUM(C116:C117)</f>
        <v>504188.86</v>
      </c>
      <c r="D115" s="10">
        <f t="shared" si="44"/>
        <v>0</v>
      </c>
      <c r="E115" s="10">
        <f t="shared" si="44"/>
        <v>0</v>
      </c>
      <c r="F115" s="10">
        <f t="shared" si="44"/>
        <v>504188.86</v>
      </c>
      <c r="G115" s="10">
        <f t="shared" si="44"/>
        <v>387132.65</v>
      </c>
      <c r="H115" s="10">
        <f t="shared" si="44"/>
        <v>0</v>
      </c>
      <c r="I115" s="10">
        <f t="shared" si="44"/>
        <v>0</v>
      </c>
      <c r="J115" s="10">
        <f t="shared" si="44"/>
        <v>387132.65</v>
      </c>
      <c r="K115" s="11">
        <f t="shared" si="0"/>
        <v>76.7832613358415</v>
      </c>
    </row>
    <row r="116" spans="1:11" ht="15.75" outlineLevel="4">
      <c r="A116" s="12" t="s">
        <v>395</v>
      </c>
      <c r="B116" s="17" t="s">
        <v>394</v>
      </c>
      <c r="C116" s="14">
        <f>SUM(D116+E116+F116)</f>
        <v>0</v>
      </c>
      <c r="D116" s="14"/>
      <c r="E116" s="14"/>
      <c r="F116" s="14"/>
      <c r="G116" s="14">
        <f>SUM(H116+I116+J116)</f>
        <v>0</v>
      </c>
      <c r="H116" s="14"/>
      <c r="I116" s="14"/>
      <c r="J116" s="14"/>
      <c r="K116" s="16" t="e">
        <f t="shared" si="0"/>
        <v>#DIV/0!</v>
      </c>
    </row>
    <row r="117" spans="1:11" ht="31.5" outlineLevel="5">
      <c r="A117" s="12" t="s">
        <v>158</v>
      </c>
      <c r="B117" s="13" t="s">
        <v>159</v>
      </c>
      <c r="C117" s="14">
        <f>SUM(D117+E117+F117)</f>
        <v>504188.86</v>
      </c>
      <c r="D117" s="14"/>
      <c r="E117" s="14"/>
      <c r="F117" s="15">
        <v>504188.86</v>
      </c>
      <c r="G117" s="14">
        <f>SUM(H117+I117+J117)</f>
        <v>387132.65</v>
      </c>
      <c r="H117" s="14"/>
      <c r="I117" s="14"/>
      <c r="J117" s="15">
        <v>387132.65</v>
      </c>
      <c r="K117" s="16">
        <f t="shared" si="0"/>
        <v>76.7832613358415</v>
      </c>
    </row>
    <row r="118" spans="1:11" ht="60" customHeight="1" outlineLevel="2">
      <c r="A118" s="8" t="s">
        <v>160</v>
      </c>
      <c r="B118" s="9" t="s">
        <v>161</v>
      </c>
      <c r="C118" s="10">
        <f aca="true" t="shared" si="45" ref="C118:J119">SUM(C119)</f>
        <v>20000</v>
      </c>
      <c r="D118" s="10">
        <f t="shared" si="45"/>
        <v>0</v>
      </c>
      <c r="E118" s="10">
        <f t="shared" si="45"/>
        <v>0</v>
      </c>
      <c r="F118" s="10">
        <f t="shared" si="45"/>
        <v>20000</v>
      </c>
      <c r="G118" s="10">
        <f t="shared" si="45"/>
        <v>10000</v>
      </c>
      <c r="H118" s="10">
        <f t="shared" si="45"/>
        <v>0</v>
      </c>
      <c r="I118" s="10">
        <f t="shared" si="45"/>
        <v>0</v>
      </c>
      <c r="J118" s="10">
        <f t="shared" si="45"/>
        <v>10000</v>
      </c>
      <c r="K118" s="11">
        <f t="shared" si="0"/>
        <v>50</v>
      </c>
    </row>
    <row r="119" spans="1:11" ht="49.5" customHeight="1" outlineLevel="4">
      <c r="A119" s="8" t="s">
        <v>162</v>
      </c>
      <c r="B119" s="9" t="s">
        <v>163</v>
      </c>
      <c r="C119" s="10">
        <f t="shared" si="45"/>
        <v>20000</v>
      </c>
      <c r="D119" s="10">
        <f t="shared" si="45"/>
        <v>0</v>
      </c>
      <c r="E119" s="10">
        <f t="shared" si="45"/>
        <v>0</v>
      </c>
      <c r="F119" s="10">
        <f t="shared" si="45"/>
        <v>20000</v>
      </c>
      <c r="G119" s="10">
        <f t="shared" si="45"/>
        <v>10000</v>
      </c>
      <c r="H119" s="10">
        <f t="shared" si="45"/>
        <v>0</v>
      </c>
      <c r="I119" s="10">
        <f t="shared" si="45"/>
        <v>0</v>
      </c>
      <c r="J119" s="10">
        <f t="shared" si="45"/>
        <v>10000</v>
      </c>
      <c r="K119" s="11">
        <f t="shared" si="0"/>
        <v>50</v>
      </c>
    </row>
    <row r="120" spans="1:11" ht="31.5" outlineLevel="5">
      <c r="A120" s="12" t="s">
        <v>164</v>
      </c>
      <c r="B120" s="13" t="s">
        <v>165</v>
      </c>
      <c r="C120" s="14">
        <f>SUM(D120+E120+F120)</f>
        <v>20000</v>
      </c>
      <c r="D120" s="14"/>
      <c r="E120" s="14"/>
      <c r="F120" s="15">
        <v>20000</v>
      </c>
      <c r="G120" s="14">
        <f>SUM(H120+I120+J120)</f>
        <v>10000</v>
      </c>
      <c r="H120" s="14"/>
      <c r="I120" s="14"/>
      <c r="J120" s="15">
        <v>10000</v>
      </c>
      <c r="K120" s="16">
        <f t="shared" si="0"/>
        <v>50</v>
      </c>
    </row>
    <row r="121" spans="1:11" ht="65.25" customHeight="1" outlineLevel="1">
      <c r="A121" s="8" t="s">
        <v>166</v>
      </c>
      <c r="B121" s="9" t="s">
        <v>167</v>
      </c>
      <c r="C121" s="10">
        <f aca="true" t="shared" si="46" ref="C121:J122">SUM(C122)</f>
        <v>4351108.16</v>
      </c>
      <c r="D121" s="10">
        <f t="shared" si="46"/>
        <v>0</v>
      </c>
      <c r="E121" s="10">
        <f t="shared" si="46"/>
        <v>100000</v>
      </c>
      <c r="F121" s="10">
        <f t="shared" si="46"/>
        <v>4251108.16</v>
      </c>
      <c r="G121" s="10">
        <f t="shared" si="46"/>
        <v>3305696.3600000003</v>
      </c>
      <c r="H121" s="10">
        <f t="shared" si="46"/>
        <v>0</v>
      </c>
      <c r="I121" s="10">
        <f t="shared" si="46"/>
        <v>100000</v>
      </c>
      <c r="J121" s="10">
        <f t="shared" si="46"/>
        <v>3205696.3600000003</v>
      </c>
      <c r="K121" s="11">
        <f t="shared" si="0"/>
        <v>75.97366552248613</v>
      </c>
    </row>
    <row r="122" spans="1:11" ht="63.75" customHeight="1" outlineLevel="2">
      <c r="A122" s="8" t="s">
        <v>168</v>
      </c>
      <c r="B122" s="9" t="s">
        <v>169</v>
      </c>
      <c r="C122" s="10">
        <f t="shared" si="46"/>
        <v>4351108.16</v>
      </c>
      <c r="D122" s="10">
        <f t="shared" si="46"/>
        <v>0</v>
      </c>
      <c r="E122" s="10">
        <f t="shared" si="46"/>
        <v>100000</v>
      </c>
      <c r="F122" s="10">
        <f t="shared" si="46"/>
        <v>4251108.16</v>
      </c>
      <c r="G122" s="10">
        <f t="shared" si="46"/>
        <v>3305696.3600000003</v>
      </c>
      <c r="H122" s="10">
        <f t="shared" si="46"/>
        <v>0</v>
      </c>
      <c r="I122" s="10">
        <f t="shared" si="46"/>
        <v>100000</v>
      </c>
      <c r="J122" s="10">
        <f t="shared" si="46"/>
        <v>3205696.3600000003</v>
      </c>
      <c r="K122" s="11">
        <f t="shared" si="0"/>
        <v>75.97366552248613</v>
      </c>
    </row>
    <row r="123" spans="1:11" ht="65.25" customHeight="1" outlineLevel="4">
      <c r="A123" s="8" t="s">
        <v>170</v>
      </c>
      <c r="B123" s="9" t="s">
        <v>171</v>
      </c>
      <c r="C123" s="10">
        <f>SUM(C124:C127)</f>
        <v>4351108.16</v>
      </c>
      <c r="D123" s="10">
        <f aca="true" t="shared" si="47" ref="D123:J123">SUM(D124:D127)</f>
        <v>0</v>
      </c>
      <c r="E123" s="10">
        <f t="shared" si="47"/>
        <v>100000</v>
      </c>
      <c r="F123" s="10">
        <f t="shared" si="47"/>
        <v>4251108.16</v>
      </c>
      <c r="G123" s="10">
        <f t="shared" si="47"/>
        <v>3305696.3600000003</v>
      </c>
      <c r="H123" s="10">
        <f t="shared" si="47"/>
        <v>0</v>
      </c>
      <c r="I123" s="10">
        <f t="shared" si="47"/>
        <v>100000</v>
      </c>
      <c r="J123" s="10">
        <f t="shared" si="47"/>
        <v>3205696.3600000003</v>
      </c>
      <c r="K123" s="11">
        <f t="shared" si="0"/>
        <v>75.97366552248613</v>
      </c>
    </row>
    <row r="124" spans="1:11" ht="63" outlineLevel="5">
      <c r="A124" s="12" t="s">
        <v>172</v>
      </c>
      <c r="B124" s="13" t="s">
        <v>173</v>
      </c>
      <c r="C124" s="14">
        <f>SUM(D124+E124+F124)</f>
        <v>3195845</v>
      </c>
      <c r="D124" s="14"/>
      <c r="E124" s="14"/>
      <c r="F124" s="21">
        <v>3195845</v>
      </c>
      <c r="G124" s="14">
        <f>SUM(H124+I124+J124)</f>
        <v>2295000</v>
      </c>
      <c r="H124" s="14"/>
      <c r="I124" s="14"/>
      <c r="J124" s="15">
        <v>2295000</v>
      </c>
      <c r="K124" s="16">
        <f t="shared" si="0"/>
        <v>71.81199338516105</v>
      </c>
    </row>
    <row r="125" spans="1:11" ht="63" outlineLevel="5">
      <c r="A125" s="47" t="s">
        <v>472</v>
      </c>
      <c r="B125" s="46" t="s">
        <v>471</v>
      </c>
      <c r="C125" s="14">
        <f>SUM(D125+E125+F125)</f>
        <v>600000</v>
      </c>
      <c r="D125" s="14"/>
      <c r="E125" s="14"/>
      <c r="F125" s="21">
        <v>600000</v>
      </c>
      <c r="G125" s="14">
        <f>SUM(H125+I125+J125)</f>
        <v>594582</v>
      </c>
      <c r="H125" s="14"/>
      <c r="I125" s="14"/>
      <c r="J125" s="15">
        <v>594582</v>
      </c>
      <c r="K125" s="16">
        <f t="shared" si="0"/>
        <v>99.09700000000001</v>
      </c>
    </row>
    <row r="126" spans="1:11" ht="112.5" customHeight="1" outlineLevel="5">
      <c r="A126" s="12" t="s">
        <v>174</v>
      </c>
      <c r="B126" s="13" t="s">
        <v>175</v>
      </c>
      <c r="C126" s="14">
        <f>SUM(D126+E126+F126)</f>
        <v>450000</v>
      </c>
      <c r="D126" s="14"/>
      <c r="E126" s="14"/>
      <c r="F126" s="21">
        <v>450000</v>
      </c>
      <c r="G126" s="14">
        <f>SUM(H126+I126+J126)</f>
        <v>310851.2</v>
      </c>
      <c r="H126" s="14"/>
      <c r="I126" s="14"/>
      <c r="J126" s="15">
        <v>310851.2</v>
      </c>
      <c r="K126" s="16">
        <f t="shared" si="0"/>
        <v>69.07804444444444</v>
      </c>
    </row>
    <row r="127" spans="1:11" ht="31.5" outlineLevel="5">
      <c r="A127" s="12" t="s">
        <v>418</v>
      </c>
      <c r="B127" s="17" t="s">
        <v>417</v>
      </c>
      <c r="C127" s="14">
        <f>SUM(D127+E127+F127)</f>
        <v>105263.16</v>
      </c>
      <c r="D127" s="14"/>
      <c r="E127" s="14">
        <v>100000</v>
      </c>
      <c r="F127" s="21">
        <v>5263.16</v>
      </c>
      <c r="G127" s="14">
        <f>SUM(H127+I127+J127)</f>
        <v>105263.16</v>
      </c>
      <c r="H127" s="14"/>
      <c r="I127" s="14">
        <v>100000</v>
      </c>
      <c r="J127" s="21">
        <v>5263.16</v>
      </c>
      <c r="K127" s="16">
        <f t="shared" si="0"/>
        <v>100</v>
      </c>
    </row>
    <row r="128" spans="1:11" ht="47.25" customHeight="1" outlineLevel="1">
      <c r="A128" s="8" t="s">
        <v>176</v>
      </c>
      <c r="B128" s="9" t="s">
        <v>177</v>
      </c>
      <c r="C128" s="10">
        <f aca="true" t="shared" si="48" ref="C128:J128">SUM(C129+C135+C138)</f>
        <v>918612.91</v>
      </c>
      <c r="D128" s="10">
        <f t="shared" si="48"/>
        <v>0</v>
      </c>
      <c r="E128" s="10">
        <f t="shared" si="48"/>
        <v>501331.29</v>
      </c>
      <c r="F128" s="10">
        <f t="shared" si="48"/>
        <v>417281.62</v>
      </c>
      <c r="G128" s="10">
        <f t="shared" si="48"/>
        <v>673300.59</v>
      </c>
      <c r="H128" s="10">
        <f t="shared" si="48"/>
        <v>0</v>
      </c>
      <c r="I128" s="10">
        <f t="shared" si="48"/>
        <v>365959.24</v>
      </c>
      <c r="J128" s="10">
        <f t="shared" si="48"/>
        <v>307341.35</v>
      </c>
      <c r="K128" s="11">
        <f t="shared" si="0"/>
        <v>73.29535462330917</v>
      </c>
    </row>
    <row r="129" spans="1:11" ht="47.25" outlineLevel="2">
      <c r="A129" s="8" t="s">
        <v>178</v>
      </c>
      <c r="B129" s="9" t="s">
        <v>179</v>
      </c>
      <c r="C129" s="10">
        <f aca="true" t="shared" si="49" ref="C129:J129">SUM(C130+C132)</f>
        <v>619581.29</v>
      </c>
      <c r="D129" s="10">
        <f t="shared" si="49"/>
        <v>0</v>
      </c>
      <c r="E129" s="10">
        <f t="shared" si="49"/>
        <v>464581.29</v>
      </c>
      <c r="F129" s="10">
        <f t="shared" si="49"/>
        <v>155000</v>
      </c>
      <c r="G129" s="10">
        <f t="shared" si="49"/>
        <v>417327.97</v>
      </c>
      <c r="H129" s="10">
        <f t="shared" si="49"/>
        <v>0</v>
      </c>
      <c r="I129" s="10">
        <f t="shared" si="49"/>
        <v>329209.24</v>
      </c>
      <c r="J129" s="10">
        <f t="shared" si="49"/>
        <v>88118.73</v>
      </c>
      <c r="K129" s="11">
        <f t="shared" si="0"/>
        <v>67.35645132215015</v>
      </c>
    </row>
    <row r="130" spans="1:11" ht="47.25" outlineLevel="4">
      <c r="A130" s="8" t="s">
        <v>180</v>
      </c>
      <c r="B130" s="9" t="s">
        <v>181</v>
      </c>
      <c r="C130" s="10">
        <f aca="true" t="shared" si="50" ref="C130:J130">SUM(C131:C131)</f>
        <v>130000</v>
      </c>
      <c r="D130" s="10">
        <f t="shared" si="50"/>
        <v>0</v>
      </c>
      <c r="E130" s="10">
        <f t="shared" si="50"/>
        <v>0</v>
      </c>
      <c r="F130" s="10">
        <f t="shared" si="50"/>
        <v>130000</v>
      </c>
      <c r="G130" s="10">
        <f t="shared" si="50"/>
        <v>82618.73</v>
      </c>
      <c r="H130" s="10">
        <f t="shared" si="50"/>
        <v>0</v>
      </c>
      <c r="I130" s="10">
        <f t="shared" si="50"/>
        <v>0</v>
      </c>
      <c r="J130" s="10">
        <f t="shared" si="50"/>
        <v>82618.73</v>
      </c>
      <c r="K130" s="11">
        <f t="shared" si="0"/>
        <v>63.552869230769225</v>
      </c>
    </row>
    <row r="131" spans="1:11" ht="63" outlineLevel="5">
      <c r="A131" s="12" t="s">
        <v>182</v>
      </c>
      <c r="B131" s="13" t="s">
        <v>183</v>
      </c>
      <c r="C131" s="14">
        <f>SUM(D131+E131+F131)</f>
        <v>130000</v>
      </c>
      <c r="D131" s="14"/>
      <c r="E131" s="14"/>
      <c r="F131" s="15">
        <v>130000</v>
      </c>
      <c r="G131" s="14">
        <f>SUM(H131+I131+J131)</f>
        <v>82618.73</v>
      </c>
      <c r="H131" s="14"/>
      <c r="I131" s="14"/>
      <c r="J131" s="15">
        <v>82618.73</v>
      </c>
      <c r="K131" s="16">
        <f t="shared" si="0"/>
        <v>63.552869230769225</v>
      </c>
    </row>
    <row r="132" spans="1:11" ht="48.75" customHeight="1" outlineLevel="4">
      <c r="A132" s="8" t="s">
        <v>184</v>
      </c>
      <c r="B132" s="9" t="s">
        <v>185</v>
      </c>
      <c r="C132" s="10">
        <f aca="true" t="shared" si="51" ref="C132:J132">SUM(C133:C134)</f>
        <v>489581.29</v>
      </c>
      <c r="D132" s="10">
        <f t="shared" si="51"/>
        <v>0</v>
      </c>
      <c r="E132" s="10">
        <f t="shared" si="51"/>
        <v>464581.29</v>
      </c>
      <c r="F132" s="10">
        <f t="shared" si="51"/>
        <v>25000</v>
      </c>
      <c r="G132" s="10">
        <f t="shared" si="51"/>
        <v>334709.24</v>
      </c>
      <c r="H132" s="10">
        <f t="shared" si="51"/>
        <v>0</v>
      </c>
      <c r="I132" s="10">
        <f t="shared" si="51"/>
        <v>329209.24</v>
      </c>
      <c r="J132" s="10">
        <f t="shared" si="51"/>
        <v>5500</v>
      </c>
      <c r="K132" s="11">
        <f t="shared" si="0"/>
        <v>68.36642797358536</v>
      </c>
    </row>
    <row r="133" spans="1:11" ht="63.75" customHeight="1" outlineLevel="5">
      <c r="A133" s="12" t="s">
        <v>182</v>
      </c>
      <c r="B133" s="13" t="s">
        <v>186</v>
      </c>
      <c r="C133" s="14">
        <f>SUM(D133+E133+F133)</f>
        <v>25000</v>
      </c>
      <c r="D133" s="14"/>
      <c r="E133" s="14"/>
      <c r="F133" s="15">
        <v>25000</v>
      </c>
      <c r="G133" s="14">
        <f>SUM(H133+I133+J133)</f>
        <v>5500</v>
      </c>
      <c r="H133" s="14"/>
      <c r="I133" s="14"/>
      <c r="J133" s="15">
        <v>5500</v>
      </c>
      <c r="K133" s="16">
        <f t="shared" si="0"/>
        <v>22</v>
      </c>
    </row>
    <row r="134" spans="1:11" ht="63" outlineLevel="5">
      <c r="A134" s="12" t="s">
        <v>187</v>
      </c>
      <c r="B134" s="13" t="s">
        <v>188</v>
      </c>
      <c r="C134" s="14">
        <f>SUM(D134+E134+F134)</f>
        <v>464581.29</v>
      </c>
      <c r="D134" s="14"/>
      <c r="E134" s="14">
        <v>464581.29</v>
      </c>
      <c r="F134" s="15"/>
      <c r="G134" s="14">
        <f>SUM(H134+I134+J134)</f>
        <v>329209.24</v>
      </c>
      <c r="H134" s="14"/>
      <c r="I134" s="14">
        <v>329209.24</v>
      </c>
      <c r="J134" s="15"/>
      <c r="K134" s="16">
        <f t="shared" si="0"/>
        <v>70.86149336750087</v>
      </c>
    </row>
    <row r="135" spans="1:11" ht="94.5" outlineLevel="2">
      <c r="A135" s="8" t="s">
        <v>189</v>
      </c>
      <c r="B135" s="9" t="s">
        <v>190</v>
      </c>
      <c r="C135" s="10">
        <f aca="true" t="shared" si="52" ref="C135:J135">SUM(C136)</f>
        <v>25000</v>
      </c>
      <c r="D135" s="10">
        <f t="shared" si="52"/>
        <v>0</v>
      </c>
      <c r="E135" s="10">
        <f t="shared" si="52"/>
        <v>0</v>
      </c>
      <c r="F135" s="10">
        <f t="shared" si="52"/>
        <v>25000</v>
      </c>
      <c r="G135" s="10">
        <f t="shared" si="52"/>
        <v>19941</v>
      </c>
      <c r="H135" s="10">
        <f t="shared" si="52"/>
        <v>0</v>
      </c>
      <c r="I135" s="10">
        <f t="shared" si="52"/>
        <v>0</v>
      </c>
      <c r="J135" s="10">
        <f t="shared" si="52"/>
        <v>19941</v>
      </c>
      <c r="K135" s="11">
        <f t="shared" si="0"/>
        <v>79.764</v>
      </c>
    </row>
    <row r="136" spans="1:11" ht="33.75" customHeight="1" outlineLevel="4">
      <c r="A136" s="8" t="s">
        <v>191</v>
      </c>
      <c r="B136" s="9" t="s">
        <v>192</v>
      </c>
      <c r="C136" s="10">
        <f aca="true" t="shared" si="53" ref="C136:J136">SUM(C137:C137)</f>
        <v>25000</v>
      </c>
      <c r="D136" s="10">
        <f t="shared" si="53"/>
        <v>0</v>
      </c>
      <c r="E136" s="10">
        <f t="shared" si="53"/>
        <v>0</v>
      </c>
      <c r="F136" s="10">
        <f t="shared" si="53"/>
        <v>25000</v>
      </c>
      <c r="G136" s="10">
        <f t="shared" si="53"/>
        <v>19941</v>
      </c>
      <c r="H136" s="10">
        <f t="shared" si="53"/>
        <v>0</v>
      </c>
      <c r="I136" s="10">
        <f t="shared" si="53"/>
        <v>0</v>
      </c>
      <c r="J136" s="10">
        <f t="shared" si="53"/>
        <v>19941</v>
      </c>
      <c r="K136" s="11">
        <f t="shared" si="0"/>
        <v>79.764</v>
      </c>
    </row>
    <row r="137" spans="1:11" ht="59.25" customHeight="1" outlineLevel="5">
      <c r="A137" s="12" t="s">
        <v>182</v>
      </c>
      <c r="B137" s="17" t="s">
        <v>388</v>
      </c>
      <c r="C137" s="14">
        <f>SUM(D137+E137+F137)</f>
        <v>25000</v>
      </c>
      <c r="D137" s="14"/>
      <c r="E137" s="14"/>
      <c r="F137" s="15">
        <v>25000</v>
      </c>
      <c r="G137" s="14">
        <f>SUM(H137+I137+J137)</f>
        <v>19941</v>
      </c>
      <c r="H137" s="14"/>
      <c r="I137" s="14"/>
      <c r="J137" s="14">
        <v>19941</v>
      </c>
      <c r="K137" s="16">
        <f t="shared" si="0"/>
        <v>79.764</v>
      </c>
    </row>
    <row r="138" spans="1:11" ht="59.25" customHeight="1" outlineLevel="2">
      <c r="A138" s="8" t="s">
        <v>193</v>
      </c>
      <c r="B138" s="9" t="s">
        <v>194</v>
      </c>
      <c r="C138" s="10">
        <f aca="true" t="shared" si="54" ref="C138:J138">SUM(C139)</f>
        <v>274031.62</v>
      </c>
      <c r="D138" s="10">
        <f t="shared" si="54"/>
        <v>0</v>
      </c>
      <c r="E138" s="10">
        <f t="shared" si="54"/>
        <v>36750</v>
      </c>
      <c r="F138" s="10">
        <f t="shared" si="54"/>
        <v>237281.62</v>
      </c>
      <c r="G138" s="10">
        <f t="shared" si="54"/>
        <v>236031.62</v>
      </c>
      <c r="H138" s="10">
        <f t="shared" si="54"/>
        <v>0</v>
      </c>
      <c r="I138" s="10">
        <f t="shared" si="54"/>
        <v>36750</v>
      </c>
      <c r="J138" s="10">
        <f t="shared" si="54"/>
        <v>199281.62</v>
      </c>
      <c r="K138" s="11">
        <f t="shared" si="0"/>
        <v>86.13298713484232</v>
      </c>
    </row>
    <row r="139" spans="1:11" ht="60.75" customHeight="1" outlineLevel="4">
      <c r="A139" s="8" t="s">
        <v>195</v>
      </c>
      <c r="B139" s="9" t="s">
        <v>196</v>
      </c>
      <c r="C139" s="10">
        <f aca="true" t="shared" si="55" ref="C139:J139">SUM(C140:C143)</f>
        <v>274031.62</v>
      </c>
      <c r="D139" s="10">
        <f t="shared" si="55"/>
        <v>0</v>
      </c>
      <c r="E139" s="10">
        <f t="shared" si="55"/>
        <v>36750</v>
      </c>
      <c r="F139" s="10">
        <f t="shared" si="55"/>
        <v>237281.62</v>
      </c>
      <c r="G139" s="10">
        <f t="shared" si="55"/>
        <v>236031.62</v>
      </c>
      <c r="H139" s="10">
        <f t="shared" si="55"/>
        <v>0</v>
      </c>
      <c r="I139" s="10">
        <f t="shared" si="55"/>
        <v>36750</v>
      </c>
      <c r="J139" s="10">
        <f t="shared" si="55"/>
        <v>199281.62</v>
      </c>
      <c r="K139" s="11">
        <f t="shared" si="0"/>
        <v>86.13298713484232</v>
      </c>
    </row>
    <row r="140" spans="1:11" ht="80.25" customHeight="1" outlineLevel="5">
      <c r="A140" s="12" t="s">
        <v>197</v>
      </c>
      <c r="B140" s="13" t="s">
        <v>198</v>
      </c>
      <c r="C140" s="14">
        <f>SUM(D140+E140+F140)</f>
        <v>85500</v>
      </c>
      <c r="D140" s="14"/>
      <c r="E140" s="14"/>
      <c r="F140" s="21">
        <v>85500</v>
      </c>
      <c r="G140" s="14">
        <f>SUM(H140+I140+J140)</f>
        <v>61500</v>
      </c>
      <c r="H140" s="14"/>
      <c r="I140" s="14"/>
      <c r="J140" s="14">
        <v>61500</v>
      </c>
      <c r="K140" s="16">
        <f t="shared" si="0"/>
        <v>71.9298245614035</v>
      </c>
    </row>
    <row r="141" spans="1:11" ht="78.75" customHeight="1" outlineLevel="5">
      <c r="A141" s="12" t="s">
        <v>199</v>
      </c>
      <c r="B141" s="13" t="s">
        <v>200</v>
      </c>
      <c r="C141" s="14">
        <f>SUM(D141+E141+F141)</f>
        <v>50000</v>
      </c>
      <c r="D141" s="14"/>
      <c r="E141" s="14"/>
      <c r="F141" s="21">
        <v>50000</v>
      </c>
      <c r="G141" s="14">
        <f>SUM(H141+I141+J141)</f>
        <v>50000</v>
      </c>
      <c r="H141" s="14"/>
      <c r="I141" s="14"/>
      <c r="J141" s="14">
        <v>50000</v>
      </c>
      <c r="K141" s="16">
        <f t="shared" si="0"/>
        <v>100</v>
      </c>
    </row>
    <row r="142" spans="1:11" ht="109.5" customHeight="1" outlineLevel="5">
      <c r="A142" s="12" t="s">
        <v>201</v>
      </c>
      <c r="B142" s="13" t="s">
        <v>202</v>
      </c>
      <c r="C142" s="14">
        <f>SUM(D142+E142+F142)</f>
        <v>48000</v>
      </c>
      <c r="D142" s="14"/>
      <c r="E142" s="14"/>
      <c r="F142" s="21">
        <v>48000</v>
      </c>
      <c r="G142" s="14">
        <f>SUM(H142+I142+J142)</f>
        <v>34000</v>
      </c>
      <c r="H142" s="14"/>
      <c r="I142" s="14"/>
      <c r="J142" s="14">
        <v>34000</v>
      </c>
      <c r="K142" s="16">
        <f t="shared" si="0"/>
        <v>70.83333333333334</v>
      </c>
    </row>
    <row r="143" spans="1:11" ht="65.25" customHeight="1" outlineLevel="5">
      <c r="A143" s="12" t="s">
        <v>203</v>
      </c>
      <c r="B143" s="13" t="s">
        <v>204</v>
      </c>
      <c r="C143" s="14">
        <f>SUM(D143+E143+F143)</f>
        <v>90531.62</v>
      </c>
      <c r="D143" s="14"/>
      <c r="E143" s="14">
        <v>36750</v>
      </c>
      <c r="F143" s="21">
        <v>53781.62</v>
      </c>
      <c r="G143" s="14">
        <f>SUM(H143+I143+J143)</f>
        <v>90531.62</v>
      </c>
      <c r="H143" s="14"/>
      <c r="I143" s="14">
        <v>36750</v>
      </c>
      <c r="J143" s="21">
        <v>53781.62</v>
      </c>
      <c r="K143" s="16">
        <f t="shared" si="0"/>
        <v>100</v>
      </c>
    </row>
    <row r="144" spans="1:11" ht="63" outlineLevel="1">
      <c r="A144" s="8" t="s">
        <v>205</v>
      </c>
      <c r="B144" s="9" t="s">
        <v>206</v>
      </c>
      <c r="C144" s="10">
        <f aca="true" t="shared" si="56" ref="C144:J144">SUM(C145+C148)</f>
        <v>4438207.3</v>
      </c>
      <c r="D144" s="10">
        <f t="shared" si="56"/>
        <v>0</v>
      </c>
      <c r="E144" s="10">
        <f t="shared" si="56"/>
        <v>1277534</v>
      </c>
      <c r="F144" s="10">
        <f t="shared" si="56"/>
        <v>3160673.3</v>
      </c>
      <c r="G144" s="10">
        <f t="shared" si="56"/>
        <v>2708432.21</v>
      </c>
      <c r="H144" s="10">
        <f t="shared" si="56"/>
        <v>0</v>
      </c>
      <c r="I144" s="10">
        <f t="shared" si="56"/>
        <v>950964.35</v>
      </c>
      <c r="J144" s="10">
        <f t="shared" si="56"/>
        <v>1757467.86</v>
      </c>
      <c r="K144" s="11">
        <f t="shared" si="0"/>
        <v>61.0253651288438</v>
      </c>
    </row>
    <row r="145" spans="1:11" ht="111.75" customHeight="1" outlineLevel="2">
      <c r="A145" s="8" t="s">
        <v>207</v>
      </c>
      <c r="B145" s="9" t="s">
        <v>208</v>
      </c>
      <c r="C145" s="10">
        <f aca="true" t="shared" si="57" ref="C145:J145">SUM(C146)</f>
        <v>4398207.3</v>
      </c>
      <c r="D145" s="10">
        <f t="shared" si="57"/>
        <v>0</v>
      </c>
      <c r="E145" s="10">
        <f t="shared" si="57"/>
        <v>1277534</v>
      </c>
      <c r="F145" s="10">
        <f t="shared" si="57"/>
        <v>3120673.3</v>
      </c>
      <c r="G145" s="10">
        <f t="shared" si="57"/>
        <v>2708432.21</v>
      </c>
      <c r="H145" s="10">
        <f t="shared" si="57"/>
        <v>0</v>
      </c>
      <c r="I145" s="10">
        <f t="shared" si="57"/>
        <v>950964.35</v>
      </c>
      <c r="J145" s="10">
        <f t="shared" si="57"/>
        <v>1757467.86</v>
      </c>
      <c r="K145" s="11">
        <f t="shared" si="0"/>
        <v>61.58036730101376</v>
      </c>
    </row>
    <row r="146" spans="1:11" ht="47.25" outlineLevel="4">
      <c r="A146" s="8" t="s">
        <v>209</v>
      </c>
      <c r="B146" s="9" t="s">
        <v>210</v>
      </c>
      <c r="C146" s="10">
        <f aca="true" t="shared" si="58" ref="C146:J146">SUM(C147:C147)</f>
        <v>4398207.3</v>
      </c>
      <c r="D146" s="10">
        <f t="shared" si="58"/>
        <v>0</v>
      </c>
      <c r="E146" s="10">
        <f t="shared" si="58"/>
        <v>1277534</v>
      </c>
      <c r="F146" s="10">
        <f t="shared" si="58"/>
        <v>3120673.3</v>
      </c>
      <c r="G146" s="10">
        <f t="shared" si="58"/>
        <v>2708432.21</v>
      </c>
      <c r="H146" s="10">
        <f t="shared" si="58"/>
        <v>0</v>
      </c>
      <c r="I146" s="10">
        <f t="shared" si="58"/>
        <v>950964.35</v>
      </c>
      <c r="J146" s="10">
        <f t="shared" si="58"/>
        <v>1757467.86</v>
      </c>
      <c r="K146" s="11">
        <f t="shared" si="0"/>
        <v>61.58036730101376</v>
      </c>
    </row>
    <row r="147" spans="1:11" ht="78.75" outlineLevel="5">
      <c r="A147" s="12" t="s">
        <v>457</v>
      </c>
      <c r="B147" s="17" t="s">
        <v>441</v>
      </c>
      <c r="C147" s="14">
        <f>SUM(D147+E147+F147)</f>
        <v>4398207.3</v>
      </c>
      <c r="D147" s="14"/>
      <c r="E147" s="14">
        <v>1277534</v>
      </c>
      <c r="F147" s="22">
        <v>3120673.3</v>
      </c>
      <c r="G147" s="48">
        <f>SUM(H147+I147+J147)</f>
        <v>2708432.21</v>
      </c>
      <c r="H147" s="48"/>
      <c r="I147" s="48">
        <v>950964.35</v>
      </c>
      <c r="J147" s="48">
        <v>1757467.86</v>
      </c>
      <c r="K147" s="16">
        <f t="shared" si="0"/>
        <v>61.58036730101376</v>
      </c>
    </row>
    <row r="148" spans="1:11" ht="47.25" outlineLevel="5">
      <c r="A148" s="8" t="s">
        <v>422</v>
      </c>
      <c r="B148" s="56" t="s">
        <v>419</v>
      </c>
      <c r="C148" s="10">
        <f>SUM(C149)</f>
        <v>40000</v>
      </c>
      <c r="D148" s="10">
        <f aca="true" t="shared" si="59" ref="D148:J148">SUM(D149)</f>
        <v>0</v>
      </c>
      <c r="E148" s="10">
        <f t="shared" si="59"/>
        <v>0</v>
      </c>
      <c r="F148" s="10">
        <f t="shared" si="59"/>
        <v>40000</v>
      </c>
      <c r="G148" s="10">
        <f t="shared" si="59"/>
        <v>0</v>
      </c>
      <c r="H148" s="10">
        <f t="shared" si="59"/>
        <v>0</v>
      </c>
      <c r="I148" s="10">
        <f t="shared" si="59"/>
        <v>0</v>
      </c>
      <c r="J148" s="10">
        <f t="shared" si="59"/>
        <v>0</v>
      </c>
      <c r="K148" s="11">
        <f t="shared" si="0"/>
        <v>0</v>
      </c>
    </row>
    <row r="149" spans="1:11" ht="47.25" outlineLevel="5">
      <c r="A149" s="8" t="s">
        <v>423</v>
      </c>
      <c r="B149" s="56" t="s">
        <v>420</v>
      </c>
      <c r="C149" s="10">
        <f>SUM(C150)</f>
        <v>40000</v>
      </c>
      <c r="D149" s="10">
        <f aca="true" t="shared" si="60" ref="D149:J149">SUM(D150)</f>
        <v>0</v>
      </c>
      <c r="E149" s="10">
        <f t="shared" si="60"/>
        <v>0</v>
      </c>
      <c r="F149" s="10">
        <f t="shared" si="60"/>
        <v>40000</v>
      </c>
      <c r="G149" s="10">
        <f t="shared" si="60"/>
        <v>0</v>
      </c>
      <c r="H149" s="10">
        <f t="shared" si="60"/>
        <v>0</v>
      </c>
      <c r="I149" s="10">
        <f t="shared" si="60"/>
        <v>0</v>
      </c>
      <c r="J149" s="10">
        <f t="shared" si="60"/>
        <v>0</v>
      </c>
      <c r="K149" s="11">
        <f t="shared" si="0"/>
        <v>0</v>
      </c>
    </row>
    <row r="150" spans="1:11" ht="47.25" outlineLevel="5">
      <c r="A150" s="12" t="s">
        <v>424</v>
      </c>
      <c r="B150" s="17" t="s">
        <v>421</v>
      </c>
      <c r="C150" s="14">
        <f>SUM(D150:F150)</f>
        <v>40000</v>
      </c>
      <c r="D150" s="14"/>
      <c r="E150" s="21"/>
      <c r="F150" s="58">
        <v>40000</v>
      </c>
      <c r="G150" s="57">
        <f>SUM(H150:J150)</f>
        <v>0</v>
      </c>
      <c r="H150" s="14"/>
      <c r="I150" s="14"/>
      <c r="J150" s="14"/>
      <c r="K150" s="16">
        <f t="shared" si="0"/>
        <v>0</v>
      </c>
    </row>
    <row r="151" spans="1:11" ht="63" outlineLevel="1">
      <c r="A151" s="8" t="s">
        <v>211</v>
      </c>
      <c r="B151" s="9" t="s">
        <v>212</v>
      </c>
      <c r="C151" s="10">
        <f aca="true" t="shared" si="61" ref="C151:J151">SUM(C152+C160+C164)</f>
        <v>21002915.91</v>
      </c>
      <c r="D151" s="10">
        <f t="shared" si="61"/>
        <v>0</v>
      </c>
      <c r="E151" s="10">
        <f t="shared" si="61"/>
        <v>5959775.05</v>
      </c>
      <c r="F151" s="31">
        <f t="shared" si="61"/>
        <v>15043140.860000001</v>
      </c>
      <c r="G151" s="10">
        <f t="shared" si="61"/>
        <v>9855444.07</v>
      </c>
      <c r="H151" s="10">
        <f t="shared" si="61"/>
        <v>0</v>
      </c>
      <c r="I151" s="10">
        <f t="shared" si="61"/>
        <v>0</v>
      </c>
      <c r="J151" s="10">
        <f t="shared" si="61"/>
        <v>9855444.07</v>
      </c>
      <c r="K151" s="11">
        <f t="shared" si="0"/>
        <v>46.92417049247711</v>
      </c>
    </row>
    <row r="152" spans="1:11" ht="50.25" customHeight="1" outlineLevel="2">
      <c r="A152" s="8" t="s">
        <v>213</v>
      </c>
      <c r="B152" s="9" t="s">
        <v>214</v>
      </c>
      <c r="C152" s="10">
        <f aca="true" t="shared" si="62" ref="C152:J152">SUM(C153)</f>
        <v>19801915.91</v>
      </c>
      <c r="D152" s="10">
        <f t="shared" si="62"/>
        <v>0</v>
      </c>
      <c r="E152" s="10">
        <f t="shared" si="62"/>
        <v>5959775.05</v>
      </c>
      <c r="F152" s="10">
        <f t="shared" si="62"/>
        <v>13842140.860000001</v>
      </c>
      <c r="G152" s="10">
        <f t="shared" si="62"/>
        <v>9255444.07</v>
      </c>
      <c r="H152" s="10">
        <f t="shared" si="62"/>
        <v>0</v>
      </c>
      <c r="I152" s="10">
        <f t="shared" si="62"/>
        <v>0</v>
      </c>
      <c r="J152" s="10">
        <f t="shared" si="62"/>
        <v>9255444.07</v>
      </c>
      <c r="K152" s="11">
        <f t="shared" si="0"/>
        <v>46.74014429748177</v>
      </c>
    </row>
    <row r="153" spans="1:11" ht="31.5" outlineLevel="4">
      <c r="A153" s="8" t="s">
        <v>215</v>
      </c>
      <c r="B153" s="9" t="s">
        <v>216</v>
      </c>
      <c r="C153" s="10">
        <f>SUM(C154:C159)</f>
        <v>19801915.91</v>
      </c>
      <c r="D153" s="10">
        <f aca="true" t="shared" si="63" ref="D153:J153">SUM(D154:D159)</f>
        <v>0</v>
      </c>
      <c r="E153" s="10">
        <f t="shared" si="63"/>
        <v>5959775.05</v>
      </c>
      <c r="F153" s="10">
        <f t="shared" si="63"/>
        <v>13842140.860000001</v>
      </c>
      <c r="G153" s="10">
        <f t="shared" si="63"/>
        <v>9255444.07</v>
      </c>
      <c r="H153" s="10">
        <f t="shared" si="63"/>
        <v>0</v>
      </c>
      <c r="I153" s="10">
        <f t="shared" si="63"/>
        <v>0</v>
      </c>
      <c r="J153" s="10">
        <f t="shared" si="63"/>
        <v>9255444.07</v>
      </c>
      <c r="K153" s="11">
        <f t="shared" si="0"/>
        <v>46.74014429748177</v>
      </c>
    </row>
    <row r="154" spans="1:11" ht="33.75" customHeight="1" outlineLevel="5">
      <c r="A154" s="12" t="s">
        <v>217</v>
      </c>
      <c r="B154" s="13" t="s">
        <v>218</v>
      </c>
      <c r="C154" s="14">
        <f aca="true" t="shared" si="64" ref="C154:C159">SUM(D154+E154+F154)</f>
        <v>4701153.41</v>
      </c>
      <c r="D154" s="14"/>
      <c r="E154" s="14"/>
      <c r="F154" s="21">
        <v>4701153.41</v>
      </c>
      <c r="G154" s="14">
        <f aca="true" t="shared" si="65" ref="G154:G159">SUM(H154+I154+J154)</f>
        <v>4399013.6</v>
      </c>
      <c r="H154" s="14"/>
      <c r="I154" s="14"/>
      <c r="J154" s="14">
        <v>4399013.6</v>
      </c>
      <c r="K154" s="16">
        <f t="shared" si="0"/>
        <v>93.57307061374965</v>
      </c>
    </row>
    <row r="155" spans="1:11" ht="63" outlineLevel="5">
      <c r="A155" s="12" t="s">
        <v>219</v>
      </c>
      <c r="B155" s="13" t="s">
        <v>220</v>
      </c>
      <c r="C155" s="14">
        <f t="shared" si="64"/>
        <v>2426434.16</v>
      </c>
      <c r="D155" s="14"/>
      <c r="E155" s="14"/>
      <c r="F155" s="21">
        <v>2426434.16</v>
      </c>
      <c r="G155" s="14">
        <f t="shared" si="65"/>
        <v>1551917.49</v>
      </c>
      <c r="H155" s="14"/>
      <c r="I155" s="14"/>
      <c r="J155" s="14">
        <v>1551917.49</v>
      </c>
      <c r="K155" s="16">
        <f t="shared" si="0"/>
        <v>63.9587719124429</v>
      </c>
    </row>
    <row r="156" spans="1:11" ht="46.5" customHeight="1" outlineLevel="5">
      <c r="A156" s="12" t="s">
        <v>221</v>
      </c>
      <c r="B156" s="13" t="s">
        <v>222</v>
      </c>
      <c r="C156" s="14">
        <f t="shared" si="64"/>
        <v>3795791.33</v>
      </c>
      <c r="D156" s="14"/>
      <c r="E156" s="14"/>
      <c r="F156" s="21">
        <v>3795791.33</v>
      </c>
      <c r="G156" s="14">
        <f t="shared" si="65"/>
        <v>2679493.17</v>
      </c>
      <c r="H156" s="14"/>
      <c r="I156" s="14"/>
      <c r="J156" s="15">
        <v>2679493.17</v>
      </c>
      <c r="K156" s="16">
        <f t="shared" si="0"/>
        <v>70.59116102675749</v>
      </c>
    </row>
    <row r="157" spans="1:11" ht="48" customHeight="1" outlineLevel="5">
      <c r="A157" s="12" t="s">
        <v>223</v>
      </c>
      <c r="B157" s="13" t="s">
        <v>224</v>
      </c>
      <c r="C157" s="14">
        <f t="shared" si="64"/>
        <v>625019.81</v>
      </c>
      <c r="D157" s="14"/>
      <c r="E157" s="14"/>
      <c r="F157" s="21">
        <v>625019.81</v>
      </c>
      <c r="G157" s="14">
        <f t="shared" si="65"/>
        <v>625019.81</v>
      </c>
      <c r="H157" s="14"/>
      <c r="I157" s="14"/>
      <c r="J157" s="15">
        <v>625019.81</v>
      </c>
      <c r="K157" s="16">
        <f t="shared" si="0"/>
        <v>100</v>
      </c>
    </row>
    <row r="158" spans="1:11" ht="93.75" customHeight="1" outlineLevel="5">
      <c r="A158" s="12" t="s">
        <v>389</v>
      </c>
      <c r="B158" s="13" t="s">
        <v>390</v>
      </c>
      <c r="C158" s="14">
        <f t="shared" si="64"/>
        <v>8253517.199999999</v>
      </c>
      <c r="D158" s="14"/>
      <c r="E158" s="14">
        <v>5959775.05</v>
      </c>
      <c r="F158" s="21">
        <v>2293742.15</v>
      </c>
      <c r="G158" s="14">
        <f t="shared" si="65"/>
        <v>0</v>
      </c>
      <c r="H158" s="14"/>
      <c r="I158" s="14"/>
      <c r="J158" s="21"/>
      <c r="K158" s="16">
        <f t="shared" si="0"/>
        <v>0</v>
      </c>
    </row>
    <row r="159" spans="1:11" ht="31.5" outlineLevel="5">
      <c r="A159" s="12" t="s">
        <v>426</v>
      </c>
      <c r="B159" s="17" t="s">
        <v>425</v>
      </c>
      <c r="C159" s="14">
        <f t="shared" si="64"/>
        <v>0</v>
      </c>
      <c r="D159" s="14"/>
      <c r="E159" s="14"/>
      <c r="F159" s="21"/>
      <c r="G159" s="14">
        <f t="shared" si="65"/>
        <v>0</v>
      </c>
      <c r="H159" s="14"/>
      <c r="I159" s="14"/>
      <c r="J159" s="15"/>
      <c r="K159" s="16" t="e">
        <f t="shared" si="0"/>
        <v>#DIV/0!</v>
      </c>
    </row>
    <row r="160" spans="1:11" ht="47.25" customHeight="1" outlineLevel="2">
      <c r="A160" s="8" t="s">
        <v>225</v>
      </c>
      <c r="B160" s="9" t="s">
        <v>226</v>
      </c>
      <c r="C160" s="10">
        <f aca="true" t="shared" si="66" ref="C160:J160">SUM(C161)</f>
        <v>1200000</v>
      </c>
      <c r="D160" s="10">
        <f t="shared" si="66"/>
        <v>0</v>
      </c>
      <c r="E160" s="10">
        <f t="shared" si="66"/>
        <v>0</v>
      </c>
      <c r="F160" s="10">
        <f t="shared" si="66"/>
        <v>1200000</v>
      </c>
      <c r="G160" s="10">
        <f t="shared" si="66"/>
        <v>600000</v>
      </c>
      <c r="H160" s="10">
        <f t="shared" si="66"/>
        <v>0</v>
      </c>
      <c r="I160" s="10">
        <f t="shared" si="66"/>
        <v>0</v>
      </c>
      <c r="J160" s="10">
        <f t="shared" si="66"/>
        <v>600000</v>
      </c>
      <c r="K160" s="11">
        <f t="shared" si="0"/>
        <v>50</v>
      </c>
    </row>
    <row r="161" spans="1:11" ht="47.25" customHeight="1" outlineLevel="4">
      <c r="A161" s="8" t="s">
        <v>227</v>
      </c>
      <c r="B161" s="9" t="s">
        <v>228</v>
      </c>
      <c r="C161" s="10">
        <f>SUM(C162:C163)</f>
        <v>1200000</v>
      </c>
      <c r="D161" s="10">
        <f aca="true" t="shared" si="67" ref="D161:J161">SUM(D162:D163)</f>
        <v>0</v>
      </c>
      <c r="E161" s="10">
        <f t="shared" si="67"/>
        <v>0</v>
      </c>
      <c r="F161" s="10">
        <f t="shared" si="67"/>
        <v>1200000</v>
      </c>
      <c r="G161" s="10">
        <f t="shared" si="67"/>
        <v>600000</v>
      </c>
      <c r="H161" s="10">
        <f t="shared" si="67"/>
        <v>0</v>
      </c>
      <c r="I161" s="10">
        <f t="shared" si="67"/>
        <v>0</v>
      </c>
      <c r="J161" s="10">
        <f t="shared" si="67"/>
        <v>600000</v>
      </c>
      <c r="K161" s="11">
        <f t="shared" si="0"/>
        <v>50</v>
      </c>
    </row>
    <row r="162" spans="1:11" ht="47.25" customHeight="1" outlineLevel="4">
      <c r="A162" s="12" t="s">
        <v>428</v>
      </c>
      <c r="B162" s="17" t="s">
        <v>427</v>
      </c>
      <c r="C162" s="14">
        <f>SUM(D162+E162+F162)</f>
        <v>1200000</v>
      </c>
      <c r="D162" s="14"/>
      <c r="E162" s="14"/>
      <c r="F162" s="14">
        <v>1200000</v>
      </c>
      <c r="G162" s="14">
        <f>SUM(H162+I162+J162)</f>
        <v>600000</v>
      </c>
      <c r="H162" s="14"/>
      <c r="I162" s="14"/>
      <c r="J162" s="14">
        <v>600000</v>
      </c>
      <c r="K162" s="16"/>
    </row>
    <row r="163" spans="1:11" ht="91.5" customHeight="1" outlineLevel="5">
      <c r="A163" s="12" t="s">
        <v>229</v>
      </c>
      <c r="B163" s="13" t="s">
        <v>230</v>
      </c>
      <c r="C163" s="14">
        <f>SUM(D163+E163+F163)</f>
        <v>0</v>
      </c>
      <c r="D163" s="14"/>
      <c r="E163" s="14"/>
      <c r="F163" s="15"/>
      <c r="G163" s="14">
        <f>SUM(H163+I163+J163)</f>
        <v>0</v>
      </c>
      <c r="H163" s="14"/>
      <c r="I163" s="14"/>
      <c r="J163" s="15"/>
      <c r="K163" s="16" t="e">
        <f t="shared" si="0"/>
        <v>#DIV/0!</v>
      </c>
    </row>
    <row r="164" spans="1:11" ht="47.25" outlineLevel="2">
      <c r="A164" s="8" t="s">
        <v>231</v>
      </c>
      <c r="B164" s="9" t="s">
        <v>232</v>
      </c>
      <c r="C164" s="10">
        <f aca="true" t="shared" si="68" ref="C164:I164">SUM(C165)</f>
        <v>1000</v>
      </c>
      <c r="D164" s="10">
        <f t="shared" si="68"/>
        <v>0</v>
      </c>
      <c r="E164" s="10">
        <f t="shared" si="68"/>
        <v>0</v>
      </c>
      <c r="F164" s="10">
        <f t="shared" si="68"/>
        <v>1000</v>
      </c>
      <c r="G164" s="10">
        <f t="shared" si="68"/>
        <v>0</v>
      </c>
      <c r="H164" s="10">
        <f t="shared" si="68"/>
        <v>0</v>
      </c>
      <c r="I164" s="10">
        <f t="shared" si="68"/>
        <v>0</v>
      </c>
      <c r="J164" s="10">
        <f>SUM(J165)</f>
        <v>0</v>
      </c>
      <c r="K164" s="11">
        <f t="shared" si="0"/>
        <v>0</v>
      </c>
    </row>
    <row r="165" spans="1:11" ht="46.5" customHeight="1" outlineLevel="4">
      <c r="A165" s="8" t="s">
        <v>233</v>
      </c>
      <c r="B165" s="9" t="s">
        <v>234</v>
      </c>
      <c r="C165" s="10">
        <f aca="true" t="shared" si="69" ref="C165:J165">SUM(C166:C167)</f>
        <v>1000</v>
      </c>
      <c r="D165" s="10">
        <f t="shared" si="69"/>
        <v>0</v>
      </c>
      <c r="E165" s="10">
        <f t="shared" si="69"/>
        <v>0</v>
      </c>
      <c r="F165" s="10">
        <f t="shared" si="69"/>
        <v>1000</v>
      </c>
      <c r="G165" s="10">
        <f t="shared" si="69"/>
        <v>0</v>
      </c>
      <c r="H165" s="10">
        <f t="shared" si="69"/>
        <v>0</v>
      </c>
      <c r="I165" s="10">
        <f t="shared" si="69"/>
        <v>0</v>
      </c>
      <c r="J165" s="10">
        <f t="shared" si="69"/>
        <v>0</v>
      </c>
      <c r="K165" s="11">
        <f t="shared" si="0"/>
        <v>0</v>
      </c>
    </row>
    <row r="166" spans="1:11" ht="63" outlineLevel="5">
      <c r="A166" s="12" t="s">
        <v>235</v>
      </c>
      <c r="B166" s="13" t="s">
        <v>236</v>
      </c>
      <c r="C166" s="14">
        <f>SUM(D166+E166+F166)</f>
        <v>500</v>
      </c>
      <c r="D166" s="14"/>
      <c r="E166" s="14"/>
      <c r="F166" s="21">
        <v>500</v>
      </c>
      <c r="G166" s="14">
        <f>SUM(H166+I166+J166)</f>
        <v>0</v>
      </c>
      <c r="H166" s="14"/>
      <c r="I166" s="14"/>
      <c r="J166" s="14"/>
      <c r="K166" s="16">
        <f t="shared" si="0"/>
        <v>0</v>
      </c>
    </row>
    <row r="167" spans="1:11" ht="30" customHeight="1" outlineLevel="5">
      <c r="A167" s="12" t="s">
        <v>237</v>
      </c>
      <c r="B167" s="13" t="s">
        <v>238</v>
      </c>
      <c r="C167" s="14">
        <f>SUM(D167+E167+F167)</f>
        <v>500</v>
      </c>
      <c r="D167" s="14"/>
      <c r="E167" s="14"/>
      <c r="F167" s="21">
        <v>500</v>
      </c>
      <c r="G167" s="14">
        <f>SUM(H167+I167+J167)</f>
        <v>0</v>
      </c>
      <c r="H167" s="14"/>
      <c r="I167" s="14"/>
      <c r="J167" s="14"/>
      <c r="K167" s="16">
        <f t="shared" si="0"/>
        <v>0</v>
      </c>
    </row>
    <row r="168" spans="1:11" ht="63" outlineLevel="1">
      <c r="A168" s="8" t="s">
        <v>239</v>
      </c>
      <c r="B168" s="9" t="s">
        <v>240</v>
      </c>
      <c r="C168" s="10">
        <f>SUM(C169+C172)</f>
        <v>26684.26</v>
      </c>
      <c r="D168" s="10">
        <f aca="true" t="shared" si="70" ref="D168:J168">SUM(D169+D172)</f>
        <v>0</v>
      </c>
      <c r="E168" s="10">
        <f t="shared" si="70"/>
        <v>0</v>
      </c>
      <c r="F168" s="10">
        <f t="shared" si="70"/>
        <v>26684.26</v>
      </c>
      <c r="G168" s="10">
        <f t="shared" si="70"/>
        <v>26684.26</v>
      </c>
      <c r="H168" s="10">
        <f t="shared" si="70"/>
        <v>0</v>
      </c>
      <c r="I168" s="10">
        <f t="shared" si="70"/>
        <v>0</v>
      </c>
      <c r="J168" s="10">
        <f t="shared" si="70"/>
        <v>26684.26</v>
      </c>
      <c r="K168" s="11">
        <f t="shared" si="0"/>
        <v>100</v>
      </c>
    </row>
    <row r="169" spans="1:11" ht="31.5" outlineLevel="5">
      <c r="A169" s="55" t="s">
        <v>403</v>
      </c>
      <c r="B169" s="56" t="s">
        <v>407</v>
      </c>
      <c r="C169" s="10">
        <f>SUM(C170)</f>
        <v>26684.26</v>
      </c>
      <c r="D169" s="10">
        <f aca="true" t="shared" si="71" ref="D169:J169">SUM(D170)</f>
        <v>0</v>
      </c>
      <c r="E169" s="10">
        <f t="shared" si="71"/>
        <v>0</v>
      </c>
      <c r="F169" s="10">
        <f t="shared" si="71"/>
        <v>26684.26</v>
      </c>
      <c r="G169" s="10">
        <f t="shared" si="71"/>
        <v>26684.26</v>
      </c>
      <c r="H169" s="10">
        <f t="shared" si="71"/>
        <v>0</v>
      </c>
      <c r="I169" s="10">
        <f t="shared" si="71"/>
        <v>0</v>
      </c>
      <c r="J169" s="10">
        <f t="shared" si="71"/>
        <v>26684.26</v>
      </c>
      <c r="K169" s="16">
        <f t="shared" si="0"/>
        <v>100</v>
      </c>
    </row>
    <row r="170" spans="1:11" ht="47.25" outlineLevel="5">
      <c r="A170" s="55" t="s">
        <v>404</v>
      </c>
      <c r="B170" s="56" t="s">
        <v>408</v>
      </c>
      <c r="C170" s="10">
        <f>SUM(C171)</f>
        <v>26684.26</v>
      </c>
      <c r="D170" s="10">
        <f aca="true" t="shared" si="72" ref="D170:J170">SUM(D171)</f>
        <v>0</v>
      </c>
      <c r="E170" s="10">
        <f t="shared" si="72"/>
        <v>0</v>
      </c>
      <c r="F170" s="10">
        <f t="shared" si="72"/>
        <v>26684.26</v>
      </c>
      <c r="G170" s="10">
        <f t="shared" si="72"/>
        <v>26684.26</v>
      </c>
      <c r="H170" s="10">
        <f t="shared" si="72"/>
        <v>0</v>
      </c>
      <c r="I170" s="10">
        <f t="shared" si="72"/>
        <v>0</v>
      </c>
      <c r="J170" s="10">
        <f t="shared" si="72"/>
        <v>26684.26</v>
      </c>
      <c r="K170" s="16">
        <f t="shared" si="0"/>
        <v>100</v>
      </c>
    </row>
    <row r="171" spans="1:11" ht="78.75" outlineLevel="5">
      <c r="A171" s="23" t="s">
        <v>405</v>
      </c>
      <c r="B171" s="24" t="s">
        <v>406</v>
      </c>
      <c r="C171" s="14">
        <f>SUM(D171+E171+F171)</f>
        <v>26684.26</v>
      </c>
      <c r="D171" s="14"/>
      <c r="E171" s="14"/>
      <c r="F171" s="15">
        <v>26684.26</v>
      </c>
      <c r="G171" s="14">
        <f>SUM(H171+I171+J171)</f>
        <v>26684.26</v>
      </c>
      <c r="H171" s="14"/>
      <c r="I171" s="14"/>
      <c r="J171" s="15">
        <v>26684.26</v>
      </c>
      <c r="K171" s="16">
        <f t="shared" si="0"/>
        <v>100</v>
      </c>
    </row>
    <row r="172" spans="1:11" ht="31.5" outlineLevel="5">
      <c r="A172" s="55" t="s">
        <v>432</v>
      </c>
      <c r="B172" s="19" t="s">
        <v>429</v>
      </c>
      <c r="C172" s="10">
        <f>SUM(C173)</f>
        <v>0</v>
      </c>
      <c r="D172" s="10">
        <f aca="true" t="shared" si="73" ref="D172:J172">SUM(D173)</f>
        <v>0</v>
      </c>
      <c r="E172" s="10">
        <f t="shared" si="73"/>
        <v>0</v>
      </c>
      <c r="F172" s="10">
        <f t="shared" si="73"/>
        <v>0</v>
      </c>
      <c r="G172" s="10">
        <f t="shared" si="73"/>
        <v>0</v>
      </c>
      <c r="H172" s="10">
        <f t="shared" si="73"/>
        <v>0</v>
      </c>
      <c r="I172" s="10">
        <f t="shared" si="73"/>
        <v>0</v>
      </c>
      <c r="J172" s="10">
        <f t="shared" si="73"/>
        <v>0</v>
      </c>
      <c r="K172" s="11" t="e">
        <f t="shared" si="0"/>
        <v>#DIV/0!</v>
      </c>
    </row>
    <row r="173" spans="1:11" ht="63" outlineLevel="5">
      <c r="A173" s="55" t="s">
        <v>433</v>
      </c>
      <c r="B173" s="19" t="s">
        <v>430</v>
      </c>
      <c r="C173" s="10">
        <f>SUM(C174)</f>
        <v>0</v>
      </c>
      <c r="D173" s="10">
        <f aca="true" t="shared" si="74" ref="D173:J173">SUM(D174)</f>
        <v>0</v>
      </c>
      <c r="E173" s="10">
        <f t="shared" si="74"/>
        <v>0</v>
      </c>
      <c r="F173" s="10">
        <f t="shared" si="74"/>
        <v>0</v>
      </c>
      <c r="G173" s="10">
        <f t="shared" si="74"/>
        <v>0</v>
      </c>
      <c r="H173" s="10">
        <f t="shared" si="74"/>
        <v>0</v>
      </c>
      <c r="I173" s="10">
        <f t="shared" si="74"/>
        <v>0</v>
      </c>
      <c r="J173" s="10">
        <f t="shared" si="74"/>
        <v>0</v>
      </c>
      <c r="K173" s="11" t="e">
        <f t="shared" si="0"/>
        <v>#DIV/0!</v>
      </c>
    </row>
    <row r="174" spans="1:11" ht="63" outlineLevel="5">
      <c r="A174" s="23" t="s">
        <v>434</v>
      </c>
      <c r="B174" s="20" t="s">
        <v>431</v>
      </c>
      <c r="C174" s="14">
        <f>SUM(D174:F174)</f>
        <v>0</v>
      </c>
      <c r="D174" s="14"/>
      <c r="E174" s="14"/>
      <c r="F174" s="15"/>
      <c r="G174" s="14">
        <f>SUM(H174:J174)</f>
        <v>0</v>
      </c>
      <c r="H174" s="14"/>
      <c r="I174" s="14"/>
      <c r="J174" s="15"/>
      <c r="K174" s="16" t="e">
        <f t="shared" si="0"/>
        <v>#DIV/0!</v>
      </c>
    </row>
    <row r="175" spans="1:11" ht="78.75" outlineLevel="1">
      <c r="A175" s="8" t="s">
        <v>241</v>
      </c>
      <c r="B175" s="9" t="s">
        <v>242</v>
      </c>
      <c r="C175" s="10">
        <f>SUM(C176+C179)</f>
        <v>5216984</v>
      </c>
      <c r="D175" s="10">
        <f aca="true" t="shared" si="75" ref="D175:J175">SUM(D176+D179)</f>
        <v>0</v>
      </c>
      <c r="E175" s="10">
        <f t="shared" si="75"/>
        <v>0</v>
      </c>
      <c r="F175" s="10">
        <f t="shared" si="75"/>
        <v>5216984</v>
      </c>
      <c r="G175" s="10">
        <f t="shared" si="75"/>
        <v>3789537.15</v>
      </c>
      <c r="H175" s="10">
        <f t="shared" si="75"/>
        <v>0</v>
      </c>
      <c r="I175" s="10">
        <f t="shared" si="75"/>
        <v>0</v>
      </c>
      <c r="J175" s="10">
        <f t="shared" si="75"/>
        <v>3789537.15</v>
      </c>
      <c r="K175" s="11">
        <f t="shared" si="0"/>
        <v>72.6384660179138</v>
      </c>
    </row>
    <row r="176" spans="1:11" ht="63" outlineLevel="2">
      <c r="A176" s="8" t="s">
        <v>243</v>
      </c>
      <c r="B176" s="9" t="s">
        <v>244</v>
      </c>
      <c r="C176" s="10">
        <f aca="true" t="shared" si="76" ref="C176:J177">SUM(C177)</f>
        <v>0</v>
      </c>
      <c r="D176" s="10">
        <f t="shared" si="76"/>
        <v>0</v>
      </c>
      <c r="E176" s="10">
        <f t="shared" si="76"/>
        <v>0</v>
      </c>
      <c r="F176" s="10">
        <f t="shared" si="76"/>
        <v>0</v>
      </c>
      <c r="G176" s="10">
        <f t="shared" si="76"/>
        <v>0</v>
      </c>
      <c r="H176" s="10">
        <f t="shared" si="76"/>
        <v>0</v>
      </c>
      <c r="I176" s="10">
        <f t="shared" si="76"/>
        <v>0</v>
      </c>
      <c r="J176" s="10">
        <f t="shared" si="76"/>
        <v>0</v>
      </c>
      <c r="K176" s="16" t="e">
        <f t="shared" si="0"/>
        <v>#DIV/0!</v>
      </c>
    </row>
    <row r="177" spans="1:11" ht="47.25" outlineLevel="4">
      <c r="A177" s="8" t="s">
        <v>245</v>
      </c>
      <c r="B177" s="9" t="s">
        <v>246</v>
      </c>
      <c r="C177" s="10">
        <f t="shared" si="76"/>
        <v>0</v>
      </c>
      <c r="D177" s="10">
        <f t="shared" si="76"/>
        <v>0</v>
      </c>
      <c r="E177" s="10">
        <f t="shared" si="76"/>
        <v>0</v>
      </c>
      <c r="F177" s="10">
        <f t="shared" si="76"/>
        <v>0</v>
      </c>
      <c r="G177" s="10">
        <f t="shared" si="76"/>
        <v>0</v>
      </c>
      <c r="H177" s="10">
        <f t="shared" si="76"/>
        <v>0</v>
      </c>
      <c r="I177" s="10">
        <f t="shared" si="76"/>
        <v>0</v>
      </c>
      <c r="J177" s="10">
        <f t="shared" si="76"/>
        <v>0</v>
      </c>
      <c r="K177" s="16" t="e">
        <f t="shared" si="0"/>
        <v>#DIV/0!</v>
      </c>
    </row>
    <row r="178" spans="1:11" ht="33.75" customHeight="1" outlineLevel="5">
      <c r="A178" s="12" t="s">
        <v>247</v>
      </c>
      <c r="B178" s="13" t="s">
        <v>248</v>
      </c>
      <c r="C178" s="14">
        <f>SUM(D178+E178+F178)</f>
        <v>0</v>
      </c>
      <c r="D178" s="14"/>
      <c r="E178" s="14"/>
      <c r="F178" s="15"/>
      <c r="G178" s="14">
        <f>SUM(H178+I178+J178)</f>
        <v>0</v>
      </c>
      <c r="H178" s="14"/>
      <c r="I178" s="14"/>
      <c r="J178" s="15"/>
      <c r="K178" s="16" t="e">
        <f t="shared" si="0"/>
        <v>#DIV/0!</v>
      </c>
    </row>
    <row r="179" spans="1:11" ht="63" outlineLevel="2">
      <c r="A179" s="8" t="s">
        <v>249</v>
      </c>
      <c r="B179" s="9" t="s">
        <v>250</v>
      </c>
      <c r="C179" s="10">
        <f aca="true" t="shared" si="77" ref="C179:J180">SUM(C180)</f>
        <v>5216984</v>
      </c>
      <c r="D179" s="10">
        <f t="shared" si="77"/>
        <v>0</v>
      </c>
      <c r="E179" s="10">
        <f t="shared" si="77"/>
        <v>0</v>
      </c>
      <c r="F179" s="10">
        <f t="shared" si="77"/>
        <v>5216984</v>
      </c>
      <c r="G179" s="10">
        <f t="shared" si="77"/>
        <v>3789537.15</v>
      </c>
      <c r="H179" s="10">
        <f t="shared" si="77"/>
        <v>0</v>
      </c>
      <c r="I179" s="10">
        <f t="shared" si="77"/>
        <v>0</v>
      </c>
      <c r="J179" s="10">
        <f t="shared" si="77"/>
        <v>3789537.15</v>
      </c>
      <c r="K179" s="11">
        <f t="shared" si="0"/>
        <v>72.6384660179138</v>
      </c>
    </row>
    <row r="180" spans="1:11" ht="78.75" outlineLevel="4">
      <c r="A180" s="8" t="s">
        <v>78</v>
      </c>
      <c r="B180" s="9" t="s">
        <v>251</v>
      </c>
      <c r="C180" s="10">
        <f t="shared" si="77"/>
        <v>5216984</v>
      </c>
      <c r="D180" s="10">
        <f t="shared" si="77"/>
        <v>0</v>
      </c>
      <c r="E180" s="10">
        <f t="shared" si="77"/>
        <v>0</v>
      </c>
      <c r="F180" s="10">
        <f t="shared" si="77"/>
        <v>5216984</v>
      </c>
      <c r="G180" s="10">
        <f t="shared" si="77"/>
        <v>3789537.15</v>
      </c>
      <c r="H180" s="10">
        <f t="shared" si="77"/>
        <v>0</v>
      </c>
      <c r="I180" s="10">
        <f t="shared" si="77"/>
        <v>0</v>
      </c>
      <c r="J180" s="10">
        <f t="shared" si="77"/>
        <v>3789537.15</v>
      </c>
      <c r="K180" s="11">
        <f t="shared" si="0"/>
        <v>72.6384660179138</v>
      </c>
    </row>
    <row r="181" spans="1:11" ht="50.25" customHeight="1" outlineLevel="5">
      <c r="A181" s="12" t="s">
        <v>252</v>
      </c>
      <c r="B181" s="13" t="s">
        <v>253</v>
      </c>
      <c r="C181" s="14">
        <f>SUM(D181+E181+F181)</f>
        <v>5216984</v>
      </c>
      <c r="D181" s="14"/>
      <c r="E181" s="14"/>
      <c r="F181" s="21">
        <v>5216984</v>
      </c>
      <c r="G181" s="14">
        <f>SUM(H181+I181+J181)</f>
        <v>3789537.15</v>
      </c>
      <c r="H181" s="14"/>
      <c r="I181" s="14"/>
      <c r="J181" s="14">
        <v>3789537.15</v>
      </c>
      <c r="K181" s="16">
        <f t="shared" si="0"/>
        <v>72.6384660179138</v>
      </c>
    </row>
    <row r="182" spans="1:11" ht="63" outlineLevel="1">
      <c r="A182" s="8" t="s">
        <v>254</v>
      </c>
      <c r="B182" s="9" t="s">
        <v>255</v>
      </c>
      <c r="C182" s="10">
        <f aca="true" t="shared" si="78" ref="C182:J182">SUM(C183+C188+C191+C199+C203+C206)</f>
        <v>32985237.4</v>
      </c>
      <c r="D182" s="10">
        <f t="shared" si="78"/>
        <v>683550</v>
      </c>
      <c r="E182" s="10">
        <f t="shared" si="78"/>
        <v>0</v>
      </c>
      <c r="F182" s="10">
        <f t="shared" si="78"/>
        <v>32301687.4</v>
      </c>
      <c r="G182" s="10">
        <f t="shared" si="78"/>
        <v>22945198.36</v>
      </c>
      <c r="H182" s="10">
        <f t="shared" si="78"/>
        <v>683550</v>
      </c>
      <c r="I182" s="10">
        <f t="shared" si="78"/>
        <v>0</v>
      </c>
      <c r="J182" s="10">
        <f t="shared" si="78"/>
        <v>22261648.36</v>
      </c>
      <c r="K182" s="11">
        <f t="shared" si="0"/>
        <v>69.5620227975076</v>
      </c>
    </row>
    <row r="183" spans="1:11" ht="31.5" outlineLevel="2">
      <c r="A183" s="8" t="s">
        <v>256</v>
      </c>
      <c r="B183" s="9" t="s">
        <v>257</v>
      </c>
      <c r="C183" s="10">
        <f aca="true" t="shared" si="79" ref="C183:J183">SUM(C184)</f>
        <v>50585</v>
      </c>
      <c r="D183" s="10">
        <f t="shared" si="79"/>
        <v>0</v>
      </c>
      <c r="E183" s="10">
        <f t="shared" si="79"/>
        <v>0</v>
      </c>
      <c r="F183" s="10">
        <f t="shared" si="79"/>
        <v>50585</v>
      </c>
      <c r="G183" s="10">
        <f t="shared" si="79"/>
        <v>47835</v>
      </c>
      <c r="H183" s="10">
        <f t="shared" si="79"/>
        <v>0</v>
      </c>
      <c r="I183" s="10">
        <f t="shared" si="79"/>
        <v>0</v>
      </c>
      <c r="J183" s="10">
        <f t="shared" si="79"/>
        <v>47835</v>
      </c>
      <c r="K183" s="11">
        <f t="shared" si="0"/>
        <v>94.56360581199961</v>
      </c>
    </row>
    <row r="184" spans="1:11" ht="31.5" outlineLevel="4">
      <c r="A184" s="8" t="s">
        <v>92</v>
      </c>
      <c r="B184" s="9" t="s">
        <v>258</v>
      </c>
      <c r="C184" s="10">
        <f>SUM(C185:C187)</f>
        <v>50585</v>
      </c>
      <c r="D184" s="10">
        <f aca="true" t="shared" si="80" ref="D184:J184">SUM(D185:D187)</f>
        <v>0</v>
      </c>
      <c r="E184" s="10">
        <f t="shared" si="80"/>
        <v>0</v>
      </c>
      <c r="F184" s="10">
        <f t="shared" si="80"/>
        <v>50585</v>
      </c>
      <c r="G184" s="10">
        <f t="shared" si="80"/>
        <v>47835</v>
      </c>
      <c r="H184" s="10">
        <f t="shared" si="80"/>
        <v>0</v>
      </c>
      <c r="I184" s="10">
        <f t="shared" si="80"/>
        <v>0</v>
      </c>
      <c r="J184" s="10">
        <f t="shared" si="80"/>
        <v>47835</v>
      </c>
      <c r="K184" s="11">
        <f t="shared" si="0"/>
        <v>94.56360581199961</v>
      </c>
    </row>
    <row r="185" spans="1:11" s="18" customFormat="1" ht="31.5" outlineLevel="4">
      <c r="A185" s="12" t="s">
        <v>435</v>
      </c>
      <c r="B185" s="13">
        <v>1110102098</v>
      </c>
      <c r="C185" s="14">
        <f>SUM(D185+E185+F185)</f>
        <v>20000</v>
      </c>
      <c r="D185" s="14"/>
      <c r="E185" s="14"/>
      <c r="F185" s="21">
        <v>20000</v>
      </c>
      <c r="G185" s="14">
        <f>SUM(H185+I185+J185)</f>
        <v>17250</v>
      </c>
      <c r="H185" s="14"/>
      <c r="I185" s="14"/>
      <c r="J185" s="14">
        <v>17250</v>
      </c>
      <c r="K185" s="16">
        <f t="shared" si="0"/>
        <v>86.25</v>
      </c>
    </row>
    <row r="186" spans="1:11" ht="47.25" outlineLevel="5">
      <c r="A186" s="12" t="s">
        <v>259</v>
      </c>
      <c r="B186" s="13" t="s">
        <v>260</v>
      </c>
      <c r="C186" s="14">
        <f>SUM(D186+E186+F186)</f>
        <v>30585</v>
      </c>
      <c r="D186" s="14"/>
      <c r="E186" s="14"/>
      <c r="F186" s="21">
        <v>30585</v>
      </c>
      <c r="G186" s="14">
        <f>SUM(H186+I186+J186)</f>
        <v>30585</v>
      </c>
      <c r="H186" s="14"/>
      <c r="I186" s="14"/>
      <c r="J186" s="14">
        <v>30585</v>
      </c>
      <c r="K186" s="16">
        <f t="shared" si="0"/>
        <v>100</v>
      </c>
    </row>
    <row r="187" spans="1:11" ht="78.75" outlineLevel="5">
      <c r="A187" s="12" t="s">
        <v>261</v>
      </c>
      <c r="B187" s="13" t="s">
        <v>262</v>
      </c>
      <c r="C187" s="14">
        <f>SUM(D187+E187+F187)</f>
        <v>0</v>
      </c>
      <c r="D187" s="14"/>
      <c r="E187" s="14"/>
      <c r="F187" s="21"/>
      <c r="G187" s="14">
        <f>SUM(H187+I187+J187)</f>
        <v>0</v>
      </c>
      <c r="H187" s="14"/>
      <c r="I187" s="14"/>
      <c r="J187" s="14"/>
      <c r="K187" s="16" t="e">
        <f t="shared" si="0"/>
        <v>#DIV/0!</v>
      </c>
    </row>
    <row r="188" spans="1:11" ht="32.25" customHeight="1" outlineLevel="2">
      <c r="A188" s="8" t="s">
        <v>263</v>
      </c>
      <c r="B188" s="9" t="s">
        <v>264</v>
      </c>
      <c r="C188" s="10">
        <f aca="true" t="shared" si="81" ref="C188:J189">SUM(C189)</f>
        <v>1960000</v>
      </c>
      <c r="D188" s="10">
        <f t="shared" si="81"/>
        <v>0</v>
      </c>
      <c r="E188" s="10">
        <f t="shared" si="81"/>
        <v>0</v>
      </c>
      <c r="F188" s="10">
        <f t="shared" si="81"/>
        <v>1960000</v>
      </c>
      <c r="G188" s="10">
        <f t="shared" si="81"/>
        <v>1439411.24</v>
      </c>
      <c r="H188" s="10">
        <f t="shared" si="81"/>
        <v>0</v>
      </c>
      <c r="I188" s="10">
        <f t="shared" si="81"/>
        <v>0</v>
      </c>
      <c r="J188" s="10">
        <f t="shared" si="81"/>
        <v>1439411.24</v>
      </c>
      <c r="K188" s="11">
        <f t="shared" si="0"/>
        <v>73.43934897959184</v>
      </c>
    </row>
    <row r="189" spans="1:11" ht="33.75" customHeight="1" outlineLevel="4">
      <c r="A189" s="8" t="s">
        <v>265</v>
      </c>
      <c r="B189" s="9" t="s">
        <v>266</v>
      </c>
      <c r="C189" s="10">
        <f t="shared" si="81"/>
        <v>1960000</v>
      </c>
      <c r="D189" s="10">
        <f t="shared" si="81"/>
        <v>0</v>
      </c>
      <c r="E189" s="10">
        <f t="shared" si="81"/>
        <v>0</v>
      </c>
      <c r="F189" s="10">
        <f t="shared" si="81"/>
        <v>1960000</v>
      </c>
      <c r="G189" s="10">
        <f t="shared" si="81"/>
        <v>1439411.24</v>
      </c>
      <c r="H189" s="10">
        <f t="shared" si="81"/>
        <v>0</v>
      </c>
      <c r="I189" s="10">
        <f t="shared" si="81"/>
        <v>0</v>
      </c>
      <c r="J189" s="10">
        <f t="shared" si="81"/>
        <v>1439411.24</v>
      </c>
      <c r="K189" s="11">
        <f t="shared" si="0"/>
        <v>73.43934897959184</v>
      </c>
    </row>
    <row r="190" spans="1:11" ht="78.75" outlineLevel="5">
      <c r="A190" s="12" t="s">
        <v>267</v>
      </c>
      <c r="B190" s="13" t="s">
        <v>268</v>
      </c>
      <c r="C190" s="14">
        <f>SUM(D190+E190+F190)</f>
        <v>1960000</v>
      </c>
      <c r="D190" s="14"/>
      <c r="E190" s="14"/>
      <c r="F190" s="15">
        <v>1960000</v>
      </c>
      <c r="G190" s="14">
        <f>SUM(H190+I190+J190)</f>
        <v>1439411.24</v>
      </c>
      <c r="H190" s="14"/>
      <c r="I190" s="14"/>
      <c r="J190" s="15">
        <v>1439411.24</v>
      </c>
      <c r="K190" s="16">
        <f t="shared" si="0"/>
        <v>73.43934897959184</v>
      </c>
    </row>
    <row r="191" spans="1:11" ht="63" outlineLevel="2">
      <c r="A191" s="8" t="s">
        <v>269</v>
      </c>
      <c r="B191" s="9" t="s">
        <v>270</v>
      </c>
      <c r="C191" s="10">
        <f aca="true" t="shared" si="82" ref="C191:J191">SUM(C192+C195+C197)</f>
        <v>312566.2</v>
      </c>
      <c r="D191" s="10">
        <f t="shared" si="82"/>
        <v>0</v>
      </c>
      <c r="E191" s="10">
        <f t="shared" si="82"/>
        <v>0</v>
      </c>
      <c r="F191" s="10">
        <f t="shared" si="82"/>
        <v>312566.2</v>
      </c>
      <c r="G191" s="10">
        <f t="shared" si="82"/>
        <v>281409.37</v>
      </c>
      <c r="H191" s="10">
        <f t="shared" si="82"/>
        <v>0</v>
      </c>
      <c r="I191" s="10">
        <f t="shared" si="82"/>
        <v>0</v>
      </c>
      <c r="J191" s="10">
        <f t="shared" si="82"/>
        <v>281409.37</v>
      </c>
      <c r="K191" s="11">
        <f t="shared" si="0"/>
        <v>90.03192603678836</v>
      </c>
    </row>
    <row r="192" spans="1:11" ht="63" outlineLevel="4">
      <c r="A192" s="8" t="s">
        <v>271</v>
      </c>
      <c r="B192" s="9" t="s">
        <v>272</v>
      </c>
      <c r="C192" s="10">
        <f>SUM(C193:C194)</f>
        <v>95550</v>
      </c>
      <c r="D192" s="10">
        <f aca="true" t="shared" si="83" ref="D192:J192">SUM(D193:D194)</f>
        <v>0</v>
      </c>
      <c r="E192" s="10">
        <f t="shared" si="83"/>
        <v>0</v>
      </c>
      <c r="F192" s="10">
        <f t="shared" si="83"/>
        <v>95550</v>
      </c>
      <c r="G192" s="10">
        <f t="shared" si="83"/>
        <v>65991.9</v>
      </c>
      <c r="H192" s="10">
        <f t="shared" si="83"/>
        <v>0</v>
      </c>
      <c r="I192" s="10">
        <f t="shared" si="83"/>
        <v>0</v>
      </c>
      <c r="J192" s="10">
        <f t="shared" si="83"/>
        <v>65991.9</v>
      </c>
      <c r="K192" s="11">
        <f t="shared" si="0"/>
        <v>69.06530612244897</v>
      </c>
    </row>
    <row r="193" spans="1:11" ht="94.5" outlineLevel="5">
      <c r="A193" s="12" t="s">
        <v>273</v>
      </c>
      <c r="B193" s="13" t="s">
        <v>274</v>
      </c>
      <c r="C193" s="14">
        <f>SUM(D193+E193+F193)</f>
        <v>95550</v>
      </c>
      <c r="D193" s="14"/>
      <c r="E193" s="14"/>
      <c r="F193" s="15">
        <v>95550</v>
      </c>
      <c r="G193" s="14">
        <f>SUM(H193+I193+J193)</f>
        <v>65991.9</v>
      </c>
      <c r="H193" s="14"/>
      <c r="I193" s="14"/>
      <c r="J193" s="15">
        <v>65991.9</v>
      </c>
      <c r="K193" s="16">
        <f t="shared" si="0"/>
        <v>69.06530612244897</v>
      </c>
    </row>
    <row r="194" spans="1:11" ht="15.75" outlineLevel="5">
      <c r="A194" s="12" t="s">
        <v>436</v>
      </c>
      <c r="B194" s="13">
        <v>1130102063</v>
      </c>
      <c r="C194" s="14">
        <f>SUM(D194+E194+F194)</f>
        <v>0</v>
      </c>
      <c r="D194" s="14"/>
      <c r="E194" s="14"/>
      <c r="F194" s="15"/>
      <c r="G194" s="14">
        <f>SUM(H194+I194+J194)</f>
        <v>0</v>
      </c>
      <c r="H194" s="14"/>
      <c r="I194" s="14"/>
      <c r="J194" s="15"/>
      <c r="K194" s="16" t="e">
        <f t="shared" si="0"/>
        <v>#DIV/0!</v>
      </c>
    </row>
    <row r="195" spans="1:11" ht="47.25" outlineLevel="4">
      <c r="A195" s="8" t="s">
        <v>275</v>
      </c>
      <c r="B195" s="9" t="s">
        <v>276</v>
      </c>
      <c r="C195" s="10">
        <f aca="true" t="shared" si="84" ref="C195:J195">SUM(C196)</f>
        <v>17016.2</v>
      </c>
      <c r="D195" s="10">
        <f t="shared" si="84"/>
        <v>0</v>
      </c>
      <c r="E195" s="10">
        <f t="shared" si="84"/>
        <v>0</v>
      </c>
      <c r="F195" s="10">
        <f t="shared" si="84"/>
        <v>17016.2</v>
      </c>
      <c r="G195" s="10">
        <f t="shared" si="84"/>
        <v>15417.47</v>
      </c>
      <c r="H195" s="10">
        <f t="shared" si="84"/>
        <v>0</v>
      </c>
      <c r="I195" s="10">
        <f t="shared" si="84"/>
        <v>0</v>
      </c>
      <c r="J195" s="10">
        <f t="shared" si="84"/>
        <v>15417.47</v>
      </c>
      <c r="K195" s="11">
        <f t="shared" si="0"/>
        <v>90.60465908957346</v>
      </c>
    </row>
    <row r="196" spans="1:11" ht="15.75" outlineLevel="5">
      <c r="A196" s="12" t="s">
        <v>277</v>
      </c>
      <c r="B196" s="13" t="s">
        <v>278</v>
      </c>
      <c r="C196" s="14">
        <f>SUM(D196+E196+F196)</f>
        <v>17016.2</v>
      </c>
      <c r="D196" s="14"/>
      <c r="E196" s="14"/>
      <c r="F196" s="15">
        <v>17016.2</v>
      </c>
      <c r="G196" s="14">
        <f>SUM(H196+I196+J196)</f>
        <v>15417.47</v>
      </c>
      <c r="H196" s="14"/>
      <c r="I196" s="14"/>
      <c r="J196" s="15">
        <v>15417.47</v>
      </c>
      <c r="K196" s="16">
        <f t="shared" si="0"/>
        <v>90.60465908957346</v>
      </c>
    </row>
    <row r="197" spans="1:11" ht="48" customHeight="1" outlineLevel="4">
      <c r="A197" s="8" t="s">
        <v>279</v>
      </c>
      <c r="B197" s="9" t="s">
        <v>280</v>
      </c>
      <c r="C197" s="10">
        <f aca="true" t="shared" si="85" ref="C197:J197">SUM(C198)</f>
        <v>200000</v>
      </c>
      <c r="D197" s="10">
        <f t="shared" si="85"/>
        <v>0</v>
      </c>
      <c r="E197" s="10">
        <f t="shared" si="85"/>
        <v>0</v>
      </c>
      <c r="F197" s="10">
        <f t="shared" si="85"/>
        <v>200000</v>
      </c>
      <c r="G197" s="10">
        <f t="shared" si="85"/>
        <v>200000</v>
      </c>
      <c r="H197" s="10">
        <f t="shared" si="85"/>
        <v>0</v>
      </c>
      <c r="I197" s="10">
        <f t="shared" si="85"/>
        <v>0</v>
      </c>
      <c r="J197" s="10">
        <f t="shared" si="85"/>
        <v>200000</v>
      </c>
      <c r="K197" s="11">
        <f t="shared" si="0"/>
        <v>100</v>
      </c>
    </row>
    <row r="198" spans="1:11" ht="33" customHeight="1" outlineLevel="5">
      <c r="A198" s="12" t="s">
        <v>281</v>
      </c>
      <c r="B198" s="13" t="s">
        <v>282</v>
      </c>
      <c r="C198" s="14">
        <f>SUM(D198+E198+F198)</f>
        <v>200000</v>
      </c>
      <c r="D198" s="14"/>
      <c r="E198" s="14"/>
      <c r="F198" s="15">
        <v>200000</v>
      </c>
      <c r="G198" s="14">
        <f>SUM(H198+I198+J198)</f>
        <v>200000</v>
      </c>
      <c r="H198" s="14"/>
      <c r="I198" s="14"/>
      <c r="J198" s="15">
        <v>200000</v>
      </c>
      <c r="K198" s="16">
        <f t="shared" si="0"/>
        <v>100</v>
      </c>
    </row>
    <row r="199" spans="1:11" ht="78.75" outlineLevel="2">
      <c r="A199" s="8" t="s">
        <v>283</v>
      </c>
      <c r="B199" s="9" t="s">
        <v>284</v>
      </c>
      <c r="C199" s="10">
        <f aca="true" t="shared" si="86" ref="C199:J199">SUM(C200)</f>
        <v>40000</v>
      </c>
      <c r="D199" s="10">
        <f t="shared" si="86"/>
        <v>0</v>
      </c>
      <c r="E199" s="10">
        <f t="shared" si="86"/>
        <v>0</v>
      </c>
      <c r="F199" s="10">
        <f t="shared" si="86"/>
        <v>40000</v>
      </c>
      <c r="G199" s="10">
        <f t="shared" si="86"/>
        <v>27300</v>
      </c>
      <c r="H199" s="10">
        <f t="shared" si="86"/>
        <v>0</v>
      </c>
      <c r="I199" s="10">
        <f t="shared" si="86"/>
        <v>0</v>
      </c>
      <c r="J199" s="10">
        <f t="shared" si="86"/>
        <v>27300</v>
      </c>
      <c r="K199" s="11">
        <f t="shared" si="0"/>
        <v>68.25</v>
      </c>
    </row>
    <row r="200" spans="1:11" ht="47.25" outlineLevel="4">
      <c r="A200" s="8" t="s">
        <v>180</v>
      </c>
      <c r="B200" s="9" t="s">
        <v>285</v>
      </c>
      <c r="C200" s="10">
        <f aca="true" t="shared" si="87" ref="C200:J200">SUM(C201:C202)</f>
        <v>40000</v>
      </c>
      <c r="D200" s="10">
        <f t="shared" si="87"/>
        <v>0</v>
      </c>
      <c r="E200" s="10">
        <f t="shared" si="87"/>
        <v>0</v>
      </c>
      <c r="F200" s="10">
        <f t="shared" si="87"/>
        <v>40000</v>
      </c>
      <c r="G200" s="10">
        <f t="shared" si="87"/>
        <v>27300</v>
      </c>
      <c r="H200" s="10">
        <f t="shared" si="87"/>
        <v>0</v>
      </c>
      <c r="I200" s="10">
        <f t="shared" si="87"/>
        <v>0</v>
      </c>
      <c r="J200" s="10">
        <f t="shared" si="87"/>
        <v>27300</v>
      </c>
      <c r="K200" s="11">
        <f t="shared" si="0"/>
        <v>68.25</v>
      </c>
    </row>
    <row r="201" spans="1:11" ht="49.5" customHeight="1" outlineLevel="5">
      <c r="A201" s="12" t="s">
        <v>286</v>
      </c>
      <c r="B201" s="13" t="s">
        <v>287</v>
      </c>
      <c r="C201" s="14">
        <f>SUM(D201+E201+F201)</f>
        <v>35000</v>
      </c>
      <c r="D201" s="14"/>
      <c r="E201" s="14"/>
      <c r="F201" s="21">
        <v>35000</v>
      </c>
      <c r="G201" s="14">
        <f>SUM(H201+I201+J201)</f>
        <v>27300</v>
      </c>
      <c r="H201" s="14"/>
      <c r="I201" s="14"/>
      <c r="J201" s="14">
        <v>27300</v>
      </c>
      <c r="K201" s="16">
        <f t="shared" si="0"/>
        <v>78</v>
      </c>
    </row>
    <row r="202" spans="1:11" ht="31.5" outlineLevel="5">
      <c r="A202" s="12" t="s">
        <v>288</v>
      </c>
      <c r="B202" s="13" t="s">
        <v>289</v>
      </c>
      <c r="C202" s="14">
        <f>SUM(D202+E202+F202)</f>
        <v>5000</v>
      </c>
      <c r="D202" s="14"/>
      <c r="E202" s="14"/>
      <c r="F202" s="21">
        <v>5000</v>
      </c>
      <c r="G202" s="14">
        <f>SUM(H202+I202+J202)</f>
        <v>0</v>
      </c>
      <c r="H202" s="14"/>
      <c r="I202" s="14"/>
      <c r="J202" s="14"/>
      <c r="K202" s="16">
        <f t="shared" si="0"/>
        <v>0</v>
      </c>
    </row>
    <row r="203" spans="1:11" ht="31.5" outlineLevel="2">
      <c r="A203" s="8" t="s">
        <v>290</v>
      </c>
      <c r="B203" s="9" t="s">
        <v>291</v>
      </c>
      <c r="C203" s="10">
        <f aca="true" t="shared" si="88" ref="C203:J203">SUM(C204)</f>
        <v>45983.8</v>
      </c>
      <c r="D203" s="10">
        <f t="shared" si="88"/>
        <v>0</v>
      </c>
      <c r="E203" s="10">
        <f t="shared" si="88"/>
        <v>0</v>
      </c>
      <c r="F203" s="10">
        <f>SUM(F204)</f>
        <v>45983.8</v>
      </c>
      <c r="G203" s="10">
        <f t="shared" si="88"/>
        <v>23843.8</v>
      </c>
      <c r="H203" s="10">
        <f t="shared" si="88"/>
        <v>0</v>
      </c>
      <c r="I203" s="10">
        <f t="shared" si="88"/>
        <v>0</v>
      </c>
      <c r="J203" s="10">
        <f t="shared" si="88"/>
        <v>23843.8</v>
      </c>
      <c r="K203" s="11">
        <f t="shared" si="0"/>
        <v>51.852608962286716</v>
      </c>
    </row>
    <row r="204" spans="1:11" ht="33" customHeight="1" outlineLevel="4">
      <c r="A204" s="8" t="s">
        <v>292</v>
      </c>
      <c r="B204" s="9" t="s">
        <v>293</v>
      </c>
      <c r="C204" s="10">
        <f aca="true" t="shared" si="89" ref="C204:J204">SUM(C205:C205)</f>
        <v>45983.8</v>
      </c>
      <c r="D204" s="10">
        <f t="shared" si="89"/>
        <v>0</v>
      </c>
      <c r="E204" s="10">
        <f t="shared" si="89"/>
        <v>0</v>
      </c>
      <c r="F204" s="10">
        <f t="shared" si="89"/>
        <v>45983.8</v>
      </c>
      <c r="G204" s="10">
        <f t="shared" si="89"/>
        <v>23843.8</v>
      </c>
      <c r="H204" s="10">
        <f t="shared" si="89"/>
        <v>0</v>
      </c>
      <c r="I204" s="10">
        <f t="shared" si="89"/>
        <v>0</v>
      </c>
      <c r="J204" s="10">
        <f t="shared" si="89"/>
        <v>23843.8</v>
      </c>
      <c r="K204" s="11">
        <f t="shared" si="0"/>
        <v>51.852608962286716</v>
      </c>
    </row>
    <row r="205" spans="1:11" ht="20.25" customHeight="1" outlineLevel="5">
      <c r="A205" s="12" t="s">
        <v>294</v>
      </c>
      <c r="B205" s="13" t="s">
        <v>295</v>
      </c>
      <c r="C205" s="14">
        <f>SUM(D205+E205+F205)</f>
        <v>45983.8</v>
      </c>
      <c r="D205" s="14"/>
      <c r="E205" s="14"/>
      <c r="F205" s="15">
        <v>45983.8</v>
      </c>
      <c r="G205" s="14">
        <f>SUM(H205+I205+J205)</f>
        <v>23843.8</v>
      </c>
      <c r="H205" s="14"/>
      <c r="I205" s="14"/>
      <c r="J205" s="15">
        <v>23843.8</v>
      </c>
      <c r="K205" s="16">
        <f t="shared" si="0"/>
        <v>51.852608962286716</v>
      </c>
    </row>
    <row r="206" spans="1:11" ht="63" outlineLevel="2">
      <c r="A206" s="8" t="s">
        <v>296</v>
      </c>
      <c r="B206" s="9" t="s">
        <v>297</v>
      </c>
      <c r="C206" s="10">
        <f aca="true" t="shared" si="90" ref="C206:J206">SUM(C207+C209)</f>
        <v>30576102.4</v>
      </c>
      <c r="D206" s="10">
        <f t="shared" si="90"/>
        <v>683550</v>
      </c>
      <c r="E206" s="10">
        <f t="shared" si="90"/>
        <v>0</v>
      </c>
      <c r="F206" s="10">
        <f t="shared" si="90"/>
        <v>29892552.4</v>
      </c>
      <c r="G206" s="10">
        <f t="shared" si="90"/>
        <v>21125398.95</v>
      </c>
      <c r="H206" s="10">
        <f t="shared" si="90"/>
        <v>683550</v>
      </c>
      <c r="I206" s="10">
        <f t="shared" si="90"/>
        <v>0</v>
      </c>
      <c r="J206" s="10">
        <f t="shared" si="90"/>
        <v>20441848.95</v>
      </c>
      <c r="K206" s="11">
        <f t="shared" si="0"/>
        <v>69.0912094472839</v>
      </c>
    </row>
    <row r="207" spans="1:11" ht="64.5" customHeight="1" outlineLevel="4">
      <c r="A207" s="8" t="s">
        <v>298</v>
      </c>
      <c r="B207" s="9" t="s">
        <v>299</v>
      </c>
      <c r="C207" s="10">
        <f aca="true" t="shared" si="91" ref="C207:J207">SUM(C208:C208)</f>
        <v>1487329</v>
      </c>
      <c r="D207" s="10">
        <f t="shared" si="91"/>
        <v>0</v>
      </c>
      <c r="E207" s="10">
        <f t="shared" si="91"/>
        <v>0</v>
      </c>
      <c r="F207" s="10">
        <f t="shared" si="91"/>
        <v>1487329</v>
      </c>
      <c r="G207" s="10">
        <f t="shared" si="91"/>
        <v>1119930.27</v>
      </c>
      <c r="H207" s="10">
        <f t="shared" si="91"/>
        <v>0</v>
      </c>
      <c r="I207" s="10">
        <f t="shared" si="91"/>
        <v>0</v>
      </c>
      <c r="J207" s="10">
        <f t="shared" si="91"/>
        <v>1119930.27</v>
      </c>
      <c r="K207" s="11">
        <f t="shared" si="0"/>
        <v>75.29808603207495</v>
      </c>
    </row>
    <row r="208" spans="1:11" ht="30" customHeight="1" outlineLevel="5">
      <c r="A208" s="12" t="s">
        <v>300</v>
      </c>
      <c r="B208" s="13" t="s">
        <v>301</v>
      </c>
      <c r="C208" s="14">
        <f>SUM(D208+E208+F208)</f>
        <v>1487329</v>
      </c>
      <c r="D208" s="14"/>
      <c r="E208" s="14"/>
      <c r="F208" s="15">
        <v>1487329</v>
      </c>
      <c r="G208" s="14">
        <f>SUM(H208+I208+J208)</f>
        <v>1119930.27</v>
      </c>
      <c r="H208" s="14"/>
      <c r="I208" s="14"/>
      <c r="J208" s="15">
        <v>1119930.27</v>
      </c>
      <c r="K208" s="16">
        <f t="shared" si="0"/>
        <v>75.29808603207495</v>
      </c>
    </row>
    <row r="209" spans="1:11" ht="78.75" outlineLevel="4">
      <c r="A209" s="8" t="s">
        <v>78</v>
      </c>
      <c r="B209" s="9" t="s">
        <v>302</v>
      </c>
      <c r="C209" s="10">
        <f>SUM(C210:C213)</f>
        <v>29088773.4</v>
      </c>
      <c r="D209" s="10">
        <f aca="true" t="shared" si="92" ref="D209:J209">SUM(D210:D213)</f>
        <v>683550</v>
      </c>
      <c r="E209" s="10">
        <f t="shared" si="92"/>
        <v>0</v>
      </c>
      <c r="F209" s="10">
        <f t="shared" si="92"/>
        <v>28405223.4</v>
      </c>
      <c r="G209" s="10">
        <f t="shared" si="92"/>
        <v>20005468.68</v>
      </c>
      <c r="H209" s="10">
        <f t="shared" si="92"/>
        <v>683550</v>
      </c>
      <c r="I209" s="10">
        <f t="shared" si="92"/>
        <v>0</v>
      </c>
      <c r="J209" s="10">
        <f t="shared" si="92"/>
        <v>19321918.68</v>
      </c>
      <c r="K209" s="11">
        <f t="shared" si="0"/>
        <v>68.77384757653618</v>
      </c>
    </row>
    <row r="210" spans="1:11" ht="47.25" outlineLevel="5">
      <c r="A210" s="12" t="s">
        <v>303</v>
      </c>
      <c r="B210" s="13" t="s">
        <v>304</v>
      </c>
      <c r="C210" s="14">
        <f>SUM(D210+E210+F210)</f>
        <v>25485660.4</v>
      </c>
      <c r="D210" s="14"/>
      <c r="E210" s="14"/>
      <c r="F210" s="21">
        <v>25485660.4</v>
      </c>
      <c r="G210" s="14">
        <f>SUM(H210+I210+J210)</f>
        <v>17295985.57</v>
      </c>
      <c r="H210" s="14"/>
      <c r="I210" s="14"/>
      <c r="J210" s="14">
        <v>17295985.57</v>
      </c>
      <c r="K210" s="16">
        <f t="shared" si="0"/>
        <v>67.86555772358955</v>
      </c>
    </row>
    <row r="211" spans="1:11" ht="47.25" outlineLevel="5">
      <c r="A211" s="12" t="s">
        <v>442</v>
      </c>
      <c r="B211" s="13">
        <v>1160200104</v>
      </c>
      <c r="C211" s="14">
        <f>SUM(D211+E211+F211)</f>
        <v>2665563</v>
      </c>
      <c r="D211" s="14"/>
      <c r="E211" s="14"/>
      <c r="F211" s="21">
        <v>2665563</v>
      </c>
      <c r="G211" s="14">
        <f>SUM(H211+I211+J211)</f>
        <v>1889933.11</v>
      </c>
      <c r="H211" s="14"/>
      <c r="I211" s="14"/>
      <c r="J211" s="14">
        <v>1889933.11</v>
      </c>
      <c r="K211" s="16">
        <f t="shared" si="0"/>
        <v>70.90183612242518</v>
      </c>
    </row>
    <row r="212" spans="1:11" ht="47.25" outlineLevel="5">
      <c r="A212" s="12" t="s">
        <v>455</v>
      </c>
      <c r="B212" s="13">
        <v>1160255490</v>
      </c>
      <c r="C212" s="14">
        <f>SUM(D212+E212+F212)</f>
        <v>683550</v>
      </c>
      <c r="D212" s="14">
        <v>683550</v>
      </c>
      <c r="E212" s="14"/>
      <c r="F212" s="21"/>
      <c r="G212" s="14">
        <f>SUM(H212+I212+J212)</f>
        <v>683550</v>
      </c>
      <c r="H212" s="14">
        <v>683550</v>
      </c>
      <c r="I212" s="14"/>
      <c r="J212" s="14"/>
      <c r="K212" s="16">
        <f t="shared" si="0"/>
        <v>100</v>
      </c>
    </row>
    <row r="213" spans="1:11" ht="56.25" customHeight="1" outlineLevel="5">
      <c r="A213" s="12" t="s">
        <v>473</v>
      </c>
      <c r="B213" s="13">
        <v>1160202103</v>
      </c>
      <c r="C213" s="14">
        <f>SUM(D213+E213+F213)</f>
        <v>254000</v>
      </c>
      <c r="D213" s="14"/>
      <c r="E213" s="14"/>
      <c r="F213" s="21">
        <v>254000</v>
      </c>
      <c r="G213" s="14">
        <f>SUM(H213+I213+J213)</f>
        <v>136000</v>
      </c>
      <c r="H213" s="14"/>
      <c r="I213" s="14"/>
      <c r="J213" s="14">
        <v>136000</v>
      </c>
      <c r="K213" s="16">
        <f t="shared" si="0"/>
        <v>53.54330708661418</v>
      </c>
    </row>
    <row r="214" spans="1:11" ht="64.5" customHeight="1" outlineLevel="1">
      <c r="A214" s="8" t="s">
        <v>305</v>
      </c>
      <c r="B214" s="9" t="s">
        <v>306</v>
      </c>
      <c r="C214" s="10">
        <f aca="true" t="shared" si="93" ref="C214:J214">SUM(C215+C221)</f>
        <v>3011078.94</v>
      </c>
      <c r="D214" s="10">
        <f t="shared" si="93"/>
        <v>0</v>
      </c>
      <c r="E214" s="10">
        <f t="shared" si="93"/>
        <v>0</v>
      </c>
      <c r="F214" s="10">
        <f t="shared" si="93"/>
        <v>3011078.94</v>
      </c>
      <c r="G214" s="10">
        <f t="shared" si="93"/>
        <v>2243760.61</v>
      </c>
      <c r="H214" s="10">
        <f t="shared" si="93"/>
        <v>0</v>
      </c>
      <c r="I214" s="10">
        <f t="shared" si="93"/>
        <v>0</v>
      </c>
      <c r="J214" s="10">
        <f t="shared" si="93"/>
        <v>2243760.61</v>
      </c>
      <c r="K214" s="11">
        <f t="shared" si="0"/>
        <v>74.51683116617328</v>
      </c>
    </row>
    <row r="215" spans="1:11" ht="63" outlineLevel="2">
      <c r="A215" s="8" t="s">
        <v>307</v>
      </c>
      <c r="B215" s="9" t="s">
        <v>308</v>
      </c>
      <c r="C215" s="10">
        <f aca="true" t="shared" si="94" ref="C215:J215">SUM(C216)</f>
        <v>2861078.94</v>
      </c>
      <c r="D215" s="10">
        <f t="shared" si="94"/>
        <v>0</v>
      </c>
      <c r="E215" s="10">
        <f t="shared" si="94"/>
        <v>0</v>
      </c>
      <c r="F215" s="10">
        <f t="shared" si="94"/>
        <v>2861078.94</v>
      </c>
      <c r="G215" s="10">
        <f t="shared" si="94"/>
        <v>2171760.61</v>
      </c>
      <c r="H215" s="10">
        <f t="shared" si="94"/>
        <v>0</v>
      </c>
      <c r="I215" s="10">
        <f t="shared" si="94"/>
        <v>0</v>
      </c>
      <c r="J215" s="10">
        <f t="shared" si="94"/>
        <v>2171760.61</v>
      </c>
      <c r="K215" s="11">
        <f t="shared" si="0"/>
        <v>75.9070495971705</v>
      </c>
    </row>
    <row r="216" spans="1:11" ht="47.25" outlineLevel="4">
      <c r="A216" s="8" t="s">
        <v>309</v>
      </c>
      <c r="B216" s="9" t="s">
        <v>310</v>
      </c>
      <c r="C216" s="10">
        <f aca="true" t="shared" si="95" ref="C216:J216">SUM(C217:C220)</f>
        <v>2861078.94</v>
      </c>
      <c r="D216" s="10">
        <f t="shared" si="95"/>
        <v>0</v>
      </c>
      <c r="E216" s="10">
        <f t="shared" si="95"/>
        <v>0</v>
      </c>
      <c r="F216" s="10">
        <f t="shared" si="95"/>
        <v>2861078.94</v>
      </c>
      <c r="G216" s="10">
        <f t="shared" si="95"/>
        <v>2171760.61</v>
      </c>
      <c r="H216" s="10">
        <f t="shared" si="95"/>
        <v>0</v>
      </c>
      <c r="I216" s="10">
        <f t="shared" si="95"/>
        <v>0</v>
      </c>
      <c r="J216" s="10">
        <f t="shared" si="95"/>
        <v>2171760.61</v>
      </c>
      <c r="K216" s="11">
        <f t="shared" si="0"/>
        <v>75.9070495971705</v>
      </c>
    </row>
    <row r="217" spans="1:11" ht="48.75" customHeight="1" outlineLevel="5">
      <c r="A217" s="12" t="s">
        <v>311</v>
      </c>
      <c r="B217" s="13" t="s">
        <v>312</v>
      </c>
      <c r="C217" s="14">
        <f>SUM(D217+E217+F217)</f>
        <v>156000</v>
      </c>
      <c r="D217" s="14"/>
      <c r="E217" s="14"/>
      <c r="F217" s="21">
        <v>156000</v>
      </c>
      <c r="G217" s="14">
        <f>SUM(H217+I217+J217)</f>
        <v>109122.73</v>
      </c>
      <c r="H217" s="14"/>
      <c r="I217" s="14"/>
      <c r="J217" s="14">
        <v>109122.73</v>
      </c>
      <c r="K217" s="16">
        <f t="shared" si="0"/>
        <v>69.95046794871794</v>
      </c>
    </row>
    <row r="218" spans="1:11" ht="48.75" customHeight="1" outlineLevel="5">
      <c r="A218" s="12" t="s">
        <v>313</v>
      </c>
      <c r="B218" s="13" t="s">
        <v>314</v>
      </c>
      <c r="C218" s="14">
        <f>SUM(D218+E218+F218)</f>
        <v>22167.63</v>
      </c>
      <c r="D218" s="14"/>
      <c r="E218" s="14"/>
      <c r="F218" s="21">
        <v>22167.63</v>
      </c>
      <c r="G218" s="14">
        <f>SUM(H218+I218+J218)</f>
        <v>0</v>
      </c>
      <c r="H218" s="14"/>
      <c r="I218" s="14"/>
      <c r="J218" s="14"/>
      <c r="K218" s="16">
        <f t="shared" si="0"/>
        <v>0</v>
      </c>
    </row>
    <row r="219" spans="1:11" ht="78.75" outlineLevel="5">
      <c r="A219" s="12" t="s">
        <v>315</v>
      </c>
      <c r="B219" s="13" t="s">
        <v>316</v>
      </c>
      <c r="C219" s="14">
        <f>SUM(D219+E219+F219)</f>
        <v>25000</v>
      </c>
      <c r="D219" s="14"/>
      <c r="E219" s="14"/>
      <c r="F219" s="21">
        <v>25000</v>
      </c>
      <c r="G219" s="14">
        <f>SUM(H219+I219+J219)</f>
        <v>9000</v>
      </c>
      <c r="H219" s="14"/>
      <c r="I219" s="14"/>
      <c r="J219" s="14">
        <v>9000</v>
      </c>
      <c r="K219" s="16">
        <f t="shared" si="0"/>
        <v>36</v>
      </c>
    </row>
    <row r="220" spans="1:11" ht="47.25" outlineLevel="5">
      <c r="A220" s="12" t="s">
        <v>317</v>
      </c>
      <c r="B220" s="13" t="s">
        <v>318</v>
      </c>
      <c r="C220" s="14">
        <f>SUM(D220+E220+F220)</f>
        <v>2657911.31</v>
      </c>
      <c r="D220" s="14"/>
      <c r="E220" s="14"/>
      <c r="F220" s="21">
        <v>2657911.31</v>
      </c>
      <c r="G220" s="14">
        <f>SUM(H220+I220+J220)</f>
        <v>2053637.88</v>
      </c>
      <c r="H220" s="14"/>
      <c r="I220" s="14"/>
      <c r="J220" s="14">
        <v>2053637.88</v>
      </c>
      <c r="K220" s="16">
        <f t="shared" si="0"/>
        <v>77.26510182162549</v>
      </c>
    </row>
    <row r="221" spans="1:11" ht="47.25" outlineLevel="2">
      <c r="A221" s="8" t="s">
        <v>319</v>
      </c>
      <c r="B221" s="9" t="s">
        <v>320</v>
      </c>
      <c r="C221" s="10">
        <f aca="true" t="shared" si="96" ref="C221:J221">SUM(C222)</f>
        <v>150000</v>
      </c>
      <c r="D221" s="10">
        <f t="shared" si="96"/>
        <v>0</v>
      </c>
      <c r="E221" s="10">
        <f t="shared" si="96"/>
        <v>0</v>
      </c>
      <c r="F221" s="10">
        <f t="shared" si="96"/>
        <v>150000</v>
      </c>
      <c r="G221" s="10">
        <f t="shared" si="96"/>
        <v>72000</v>
      </c>
      <c r="H221" s="10">
        <f t="shared" si="96"/>
        <v>0</v>
      </c>
      <c r="I221" s="10">
        <f t="shared" si="96"/>
        <v>0</v>
      </c>
      <c r="J221" s="10">
        <f t="shared" si="96"/>
        <v>72000</v>
      </c>
      <c r="K221" s="11">
        <f t="shared" si="0"/>
        <v>48</v>
      </c>
    </row>
    <row r="222" spans="1:11" ht="30.75" customHeight="1" outlineLevel="4">
      <c r="A222" s="8" t="s">
        <v>321</v>
      </c>
      <c r="B222" s="9" t="s">
        <v>322</v>
      </c>
      <c r="C222" s="10">
        <f aca="true" t="shared" si="97" ref="C222:J222">SUM(C223:C225)</f>
        <v>150000</v>
      </c>
      <c r="D222" s="10">
        <f t="shared" si="97"/>
        <v>0</v>
      </c>
      <c r="E222" s="10">
        <f t="shared" si="97"/>
        <v>0</v>
      </c>
      <c r="F222" s="10">
        <f t="shared" si="97"/>
        <v>150000</v>
      </c>
      <c r="G222" s="10">
        <f t="shared" si="97"/>
        <v>72000</v>
      </c>
      <c r="H222" s="10">
        <f t="shared" si="97"/>
        <v>0</v>
      </c>
      <c r="I222" s="10">
        <f t="shared" si="97"/>
        <v>0</v>
      </c>
      <c r="J222" s="10">
        <f t="shared" si="97"/>
        <v>72000</v>
      </c>
      <c r="K222" s="11">
        <f t="shared" si="0"/>
        <v>48</v>
      </c>
    </row>
    <row r="223" spans="1:11" ht="47.25" outlineLevel="5">
      <c r="A223" s="12" t="s">
        <v>323</v>
      </c>
      <c r="B223" s="13" t="s">
        <v>324</v>
      </c>
      <c r="C223" s="14">
        <f>SUM(D223+E223+F223)</f>
        <v>100000</v>
      </c>
      <c r="D223" s="14"/>
      <c r="E223" s="14"/>
      <c r="F223" s="21">
        <v>100000</v>
      </c>
      <c r="G223" s="14">
        <f>SUM(H223+I223+J223)</f>
        <v>59000</v>
      </c>
      <c r="H223" s="14"/>
      <c r="I223" s="14"/>
      <c r="J223" s="21">
        <v>59000</v>
      </c>
      <c r="K223" s="16">
        <f t="shared" si="0"/>
        <v>59</v>
      </c>
    </row>
    <row r="224" spans="1:11" ht="47.25" outlineLevel="5">
      <c r="A224" s="12" t="s">
        <v>325</v>
      </c>
      <c r="B224" s="13" t="s">
        <v>326</v>
      </c>
      <c r="C224" s="14">
        <f>SUM(D224+E224+F224)</f>
        <v>30000</v>
      </c>
      <c r="D224" s="14"/>
      <c r="E224" s="14"/>
      <c r="F224" s="21">
        <v>30000</v>
      </c>
      <c r="G224" s="14">
        <f>SUM(H224+I224+J224)</f>
        <v>10500</v>
      </c>
      <c r="H224" s="14"/>
      <c r="I224" s="14"/>
      <c r="J224" s="21">
        <v>10500</v>
      </c>
      <c r="K224" s="16">
        <f t="shared" si="0"/>
        <v>35</v>
      </c>
    </row>
    <row r="225" spans="1:11" ht="31.5" outlineLevel="5">
      <c r="A225" s="12" t="s">
        <v>327</v>
      </c>
      <c r="B225" s="13" t="s">
        <v>328</v>
      </c>
      <c r="C225" s="14">
        <f>SUM(D225+E225+F225)</f>
        <v>20000</v>
      </c>
      <c r="D225" s="14"/>
      <c r="E225" s="14"/>
      <c r="F225" s="21">
        <v>20000</v>
      </c>
      <c r="G225" s="14">
        <f>SUM(H225+I225+J225)</f>
        <v>2500</v>
      </c>
      <c r="H225" s="14"/>
      <c r="I225" s="14"/>
      <c r="J225" s="21">
        <v>2500</v>
      </c>
      <c r="K225" s="16">
        <f t="shared" si="0"/>
        <v>12.5</v>
      </c>
    </row>
    <row r="226" spans="1:11" ht="110.25" outlineLevel="5">
      <c r="A226" s="60" t="s">
        <v>474</v>
      </c>
      <c r="B226" s="9">
        <v>1400000000</v>
      </c>
      <c r="C226" s="10">
        <f>SUM(C227)</f>
        <v>254780</v>
      </c>
      <c r="D226" s="10">
        <f aca="true" t="shared" si="98" ref="D226:J227">SUM(D227)</f>
        <v>0</v>
      </c>
      <c r="E226" s="10">
        <f t="shared" si="98"/>
        <v>0</v>
      </c>
      <c r="F226" s="10">
        <f t="shared" si="98"/>
        <v>254780</v>
      </c>
      <c r="G226" s="10">
        <f t="shared" si="98"/>
        <v>253980</v>
      </c>
      <c r="H226" s="10">
        <f t="shared" si="98"/>
        <v>0</v>
      </c>
      <c r="I226" s="10">
        <f t="shared" si="98"/>
        <v>0</v>
      </c>
      <c r="J226" s="10">
        <f t="shared" si="98"/>
        <v>253980</v>
      </c>
      <c r="K226" s="11">
        <f t="shared" si="0"/>
        <v>99.68600361095848</v>
      </c>
    </row>
    <row r="227" spans="1:11" ht="63" outlineLevel="5">
      <c r="A227" s="60" t="s">
        <v>475</v>
      </c>
      <c r="B227" s="9">
        <v>1410000000</v>
      </c>
      <c r="C227" s="10">
        <f>SUM(C228)</f>
        <v>254780</v>
      </c>
      <c r="D227" s="10">
        <f t="shared" si="98"/>
        <v>0</v>
      </c>
      <c r="E227" s="10">
        <f t="shared" si="98"/>
        <v>0</v>
      </c>
      <c r="F227" s="10">
        <f t="shared" si="98"/>
        <v>254780</v>
      </c>
      <c r="G227" s="10">
        <f t="shared" si="98"/>
        <v>253980</v>
      </c>
      <c r="H227" s="10">
        <f t="shared" si="98"/>
        <v>0</v>
      </c>
      <c r="I227" s="10">
        <f t="shared" si="98"/>
        <v>0</v>
      </c>
      <c r="J227" s="10">
        <f t="shared" si="98"/>
        <v>253980</v>
      </c>
      <c r="K227" s="11">
        <f t="shared" si="0"/>
        <v>99.68600361095848</v>
      </c>
    </row>
    <row r="228" spans="1:11" ht="94.5" outlineLevel="5">
      <c r="A228" s="60" t="s">
        <v>476</v>
      </c>
      <c r="B228" s="9">
        <v>1410100000</v>
      </c>
      <c r="C228" s="10">
        <f>SUM(C229:C230)</f>
        <v>254780</v>
      </c>
      <c r="D228" s="10">
        <f aca="true" t="shared" si="99" ref="D228:J228">SUM(D229:D230)</f>
        <v>0</v>
      </c>
      <c r="E228" s="10">
        <f t="shared" si="99"/>
        <v>0</v>
      </c>
      <c r="F228" s="10">
        <f t="shared" si="99"/>
        <v>254780</v>
      </c>
      <c r="G228" s="10">
        <f t="shared" si="99"/>
        <v>253980</v>
      </c>
      <c r="H228" s="10">
        <f t="shared" si="99"/>
        <v>0</v>
      </c>
      <c r="I228" s="10">
        <f t="shared" si="99"/>
        <v>0</v>
      </c>
      <c r="J228" s="10">
        <f t="shared" si="99"/>
        <v>253980</v>
      </c>
      <c r="K228" s="11">
        <f t="shared" si="0"/>
        <v>99.68600361095848</v>
      </c>
    </row>
    <row r="229" spans="1:11" ht="63" outlineLevel="5">
      <c r="A229" s="59" t="s">
        <v>477</v>
      </c>
      <c r="B229" s="13">
        <v>1410102100</v>
      </c>
      <c r="C229" s="14">
        <f>SUM(D229:F229)</f>
        <v>0</v>
      </c>
      <c r="D229" s="14"/>
      <c r="E229" s="14"/>
      <c r="F229" s="21"/>
      <c r="G229" s="14">
        <f>SUM(H229:J229)</f>
        <v>0</v>
      </c>
      <c r="H229" s="14"/>
      <c r="I229" s="14"/>
      <c r="J229" s="21"/>
      <c r="K229" s="16" t="e">
        <f t="shared" si="0"/>
        <v>#DIV/0!</v>
      </c>
    </row>
    <row r="230" spans="1:11" ht="84.75" customHeight="1" outlineLevel="5">
      <c r="A230" s="61" t="s">
        <v>478</v>
      </c>
      <c r="B230" s="13">
        <v>1410102101</v>
      </c>
      <c r="C230" s="14">
        <f>SUM(D230:F230)</f>
        <v>254780</v>
      </c>
      <c r="D230" s="14"/>
      <c r="E230" s="14"/>
      <c r="F230" s="21">
        <v>254780</v>
      </c>
      <c r="G230" s="14">
        <f>SUM(H230:J230)</f>
        <v>253980</v>
      </c>
      <c r="H230" s="14"/>
      <c r="I230" s="14"/>
      <c r="J230" s="21">
        <v>253980</v>
      </c>
      <c r="K230" s="16">
        <f t="shared" si="0"/>
        <v>99.68600361095848</v>
      </c>
    </row>
    <row r="231" spans="1:11" ht="63" outlineLevel="1">
      <c r="A231" s="8" t="s">
        <v>329</v>
      </c>
      <c r="B231" s="9" t="s">
        <v>330</v>
      </c>
      <c r="C231" s="10">
        <f aca="true" t="shared" si="100" ref="C231:J232">SUM(C232)</f>
        <v>75000</v>
      </c>
      <c r="D231" s="10">
        <f t="shared" si="100"/>
        <v>0</v>
      </c>
      <c r="E231" s="10">
        <f t="shared" si="100"/>
        <v>0</v>
      </c>
      <c r="F231" s="10">
        <f t="shared" si="100"/>
        <v>75000</v>
      </c>
      <c r="G231" s="10">
        <f t="shared" si="100"/>
        <v>61858</v>
      </c>
      <c r="H231" s="10">
        <f t="shared" si="100"/>
        <v>0</v>
      </c>
      <c r="I231" s="10">
        <f t="shared" si="100"/>
        <v>0</v>
      </c>
      <c r="J231" s="10">
        <f t="shared" si="100"/>
        <v>61858</v>
      </c>
      <c r="K231" s="11">
        <f t="shared" si="0"/>
        <v>82.47733333333333</v>
      </c>
    </row>
    <row r="232" spans="1:11" ht="47.25" outlineLevel="2">
      <c r="A232" s="8" t="s">
        <v>331</v>
      </c>
      <c r="B232" s="9" t="s">
        <v>332</v>
      </c>
      <c r="C232" s="10">
        <f t="shared" si="100"/>
        <v>75000</v>
      </c>
      <c r="D232" s="10">
        <f t="shared" si="100"/>
        <v>0</v>
      </c>
      <c r="E232" s="10">
        <f t="shared" si="100"/>
        <v>0</v>
      </c>
      <c r="F232" s="10">
        <f t="shared" si="100"/>
        <v>75000</v>
      </c>
      <c r="G232" s="10">
        <f t="shared" si="100"/>
        <v>61858</v>
      </c>
      <c r="H232" s="10">
        <f t="shared" si="100"/>
        <v>0</v>
      </c>
      <c r="I232" s="10">
        <f t="shared" si="100"/>
        <v>0</v>
      </c>
      <c r="J232" s="10">
        <f t="shared" si="100"/>
        <v>61858</v>
      </c>
      <c r="K232" s="11">
        <f t="shared" si="0"/>
        <v>82.47733333333333</v>
      </c>
    </row>
    <row r="233" spans="1:11" ht="110.25" outlineLevel="4">
      <c r="A233" s="8" t="s">
        <v>333</v>
      </c>
      <c r="B233" s="9" t="s">
        <v>334</v>
      </c>
      <c r="C233" s="10">
        <f aca="true" t="shared" si="101" ref="C233:J233">SUM(C234:C234)</f>
        <v>75000</v>
      </c>
      <c r="D233" s="10">
        <f t="shared" si="101"/>
        <v>0</v>
      </c>
      <c r="E233" s="10">
        <f t="shared" si="101"/>
        <v>0</v>
      </c>
      <c r="F233" s="10">
        <f t="shared" si="101"/>
        <v>75000</v>
      </c>
      <c r="G233" s="10">
        <f t="shared" si="101"/>
        <v>61858</v>
      </c>
      <c r="H233" s="10">
        <f t="shared" si="101"/>
        <v>0</v>
      </c>
      <c r="I233" s="10">
        <f t="shared" si="101"/>
        <v>0</v>
      </c>
      <c r="J233" s="10">
        <f t="shared" si="101"/>
        <v>61858</v>
      </c>
      <c r="K233" s="11">
        <f t="shared" si="0"/>
        <v>82.47733333333333</v>
      </c>
    </row>
    <row r="234" spans="1:11" ht="35.25" customHeight="1" outlineLevel="5">
      <c r="A234" s="12" t="s">
        <v>335</v>
      </c>
      <c r="B234" s="13" t="s">
        <v>336</v>
      </c>
      <c r="C234" s="14">
        <f>SUM(D234+E234+F234)</f>
        <v>75000</v>
      </c>
      <c r="D234" s="14"/>
      <c r="E234" s="14"/>
      <c r="F234" s="15">
        <v>75000</v>
      </c>
      <c r="G234" s="14">
        <f>SUM(H234+I234+J234)</f>
        <v>61858</v>
      </c>
      <c r="H234" s="14"/>
      <c r="I234" s="14"/>
      <c r="J234" s="15">
        <v>61858</v>
      </c>
      <c r="K234" s="16">
        <f t="shared" si="0"/>
        <v>82.47733333333333</v>
      </c>
    </row>
    <row r="235" spans="1:11" ht="63" outlineLevel="1">
      <c r="A235" s="8" t="s">
        <v>337</v>
      </c>
      <c r="B235" s="9" t="s">
        <v>338</v>
      </c>
      <c r="C235" s="10">
        <f aca="true" t="shared" si="102" ref="C235:J236">SUM(C236)</f>
        <v>846520</v>
      </c>
      <c r="D235" s="10">
        <f t="shared" si="102"/>
        <v>0</v>
      </c>
      <c r="E235" s="10">
        <f t="shared" si="102"/>
        <v>0</v>
      </c>
      <c r="F235" s="10">
        <f t="shared" si="102"/>
        <v>846520</v>
      </c>
      <c r="G235" s="10">
        <f t="shared" si="102"/>
        <v>693675</v>
      </c>
      <c r="H235" s="10">
        <f t="shared" si="102"/>
        <v>0</v>
      </c>
      <c r="I235" s="10">
        <f t="shared" si="102"/>
        <v>0</v>
      </c>
      <c r="J235" s="10">
        <f t="shared" si="102"/>
        <v>693675</v>
      </c>
      <c r="K235" s="11">
        <f t="shared" si="0"/>
        <v>81.94431318811132</v>
      </c>
    </row>
    <row r="236" spans="1:11" ht="47.25" outlineLevel="2">
      <c r="A236" s="8" t="s">
        <v>339</v>
      </c>
      <c r="B236" s="9" t="s">
        <v>340</v>
      </c>
      <c r="C236" s="10">
        <f t="shared" si="102"/>
        <v>846520</v>
      </c>
      <c r="D236" s="10">
        <f t="shared" si="102"/>
        <v>0</v>
      </c>
      <c r="E236" s="10">
        <f t="shared" si="102"/>
        <v>0</v>
      </c>
      <c r="F236" s="10">
        <f t="shared" si="102"/>
        <v>846520</v>
      </c>
      <c r="G236" s="10">
        <f t="shared" si="102"/>
        <v>693675</v>
      </c>
      <c r="H236" s="10">
        <f t="shared" si="102"/>
        <v>0</v>
      </c>
      <c r="I236" s="10">
        <f t="shared" si="102"/>
        <v>0</v>
      </c>
      <c r="J236" s="10">
        <f t="shared" si="102"/>
        <v>693675</v>
      </c>
      <c r="K236" s="11">
        <f t="shared" si="0"/>
        <v>81.94431318811132</v>
      </c>
    </row>
    <row r="237" spans="1:11" ht="31.5" outlineLevel="4">
      <c r="A237" s="8" t="s">
        <v>341</v>
      </c>
      <c r="B237" s="9" t="s">
        <v>342</v>
      </c>
      <c r="C237" s="10">
        <f>SUM(C238:C240)</f>
        <v>846520</v>
      </c>
      <c r="D237" s="10">
        <f aca="true" t="shared" si="103" ref="D237:J237">SUM(D238:D240)</f>
        <v>0</v>
      </c>
      <c r="E237" s="10">
        <f t="shared" si="103"/>
        <v>0</v>
      </c>
      <c r="F237" s="10">
        <f t="shared" si="103"/>
        <v>846520</v>
      </c>
      <c r="G237" s="10">
        <f t="shared" si="103"/>
        <v>693675</v>
      </c>
      <c r="H237" s="10">
        <f t="shared" si="103"/>
        <v>0</v>
      </c>
      <c r="I237" s="10">
        <f t="shared" si="103"/>
        <v>0</v>
      </c>
      <c r="J237" s="10">
        <f t="shared" si="103"/>
        <v>693675</v>
      </c>
      <c r="K237" s="11">
        <f t="shared" si="0"/>
        <v>81.94431318811132</v>
      </c>
    </row>
    <row r="238" spans="1:11" ht="15.75" outlineLevel="4">
      <c r="A238" s="45" t="s">
        <v>386</v>
      </c>
      <c r="B238" s="46" t="s">
        <v>387</v>
      </c>
      <c r="C238" s="14">
        <f>SUM(D238+E238+F238)</f>
        <v>197000</v>
      </c>
      <c r="D238" s="14"/>
      <c r="E238" s="14"/>
      <c r="F238" s="21">
        <v>197000</v>
      </c>
      <c r="G238" s="14">
        <f>SUM(H238+I238+J238)</f>
        <v>112500</v>
      </c>
      <c r="H238" s="14"/>
      <c r="I238" s="14"/>
      <c r="J238" s="14">
        <v>112500</v>
      </c>
      <c r="K238" s="16">
        <f t="shared" si="0"/>
        <v>57.10659898477157</v>
      </c>
    </row>
    <row r="239" spans="1:11" ht="47.25" outlineLevel="5">
      <c r="A239" s="12" t="s">
        <v>343</v>
      </c>
      <c r="B239" s="13" t="s">
        <v>344</v>
      </c>
      <c r="C239" s="14">
        <f>SUM(D239+E239+F239)</f>
        <v>24350</v>
      </c>
      <c r="D239" s="14"/>
      <c r="E239" s="14"/>
      <c r="F239" s="21">
        <v>24350</v>
      </c>
      <c r="G239" s="14">
        <f>SUM(H239+I239+J239)</f>
        <v>2790</v>
      </c>
      <c r="H239" s="14"/>
      <c r="I239" s="14"/>
      <c r="J239" s="14">
        <v>2790</v>
      </c>
      <c r="K239" s="16">
        <f t="shared" si="0"/>
        <v>11.457905544147843</v>
      </c>
    </row>
    <row r="240" spans="1:11" ht="47.25" outlineLevel="5">
      <c r="A240" s="12" t="s">
        <v>345</v>
      </c>
      <c r="B240" s="13" t="s">
        <v>346</v>
      </c>
      <c r="C240" s="14">
        <f>SUM(D240+E240+F240)</f>
        <v>625170</v>
      </c>
      <c r="D240" s="14"/>
      <c r="E240" s="14"/>
      <c r="F240" s="21">
        <v>625170</v>
      </c>
      <c r="G240" s="14">
        <f>SUM(H240+I240+J240)</f>
        <v>578385</v>
      </c>
      <c r="H240" s="14"/>
      <c r="I240" s="14"/>
      <c r="J240" s="14">
        <v>578385</v>
      </c>
      <c r="K240" s="16">
        <f t="shared" si="0"/>
        <v>92.51643552953597</v>
      </c>
    </row>
    <row r="241" spans="1:11" ht="63" outlineLevel="1">
      <c r="A241" s="51" t="s">
        <v>347</v>
      </c>
      <c r="B241" s="52" t="s">
        <v>348</v>
      </c>
      <c r="C241" s="53">
        <f>SUM(C242)</f>
        <v>3137452.2</v>
      </c>
      <c r="D241" s="53">
        <f aca="true" t="shared" si="104" ref="D241:J241">SUM(D242)</f>
        <v>1858692.22</v>
      </c>
      <c r="E241" s="53">
        <f t="shared" si="104"/>
        <v>973974.98</v>
      </c>
      <c r="F241" s="53">
        <f t="shared" si="104"/>
        <v>304785</v>
      </c>
      <c r="G241" s="53">
        <f t="shared" si="104"/>
        <v>2049450.48</v>
      </c>
      <c r="H241" s="53">
        <f t="shared" si="104"/>
        <v>1604763.9</v>
      </c>
      <c r="I241" s="53">
        <f t="shared" si="104"/>
        <v>139901.58</v>
      </c>
      <c r="J241" s="53">
        <f t="shared" si="104"/>
        <v>304785</v>
      </c>
      <c r="K241" s="11">
        <f t="shared" si="0"/>
        <v>65.32212602314705</v>
      </c>
    </row>
    <row r="242" spans="1:11" ht="47.25" outlineLevel="2">
      <c r="A242" s="8" t="s">
        <v>349</v>
      </c>
      <c r="B242" s="9" t="s">
        <v>350</v>
      </c>
      <c r="C242" s="10">
        <f aca="true" t="shared" si="105" ref="C242:J242">SUM(C243)</f>
        <v>3137452.2</v>
      </c>
      <c r="D242" s="10">
        <f t="shared" si="105"/>
        <v>1858692.22</v>
      </c>
      <c r="E242" s="10">
        <f t="shared" si="105"/>
        <v>973974.98</v>
      </c>
      <c r="F242" s="10">
        <f t="shared" si="105"/>
        <v>304785</v>
      </c>
      <c r="G242" s="10">
        <f t="shared" si="105"/>
        <v>2049450.48</v>
      </c>
      <c r="H242" s="10">
        <f t="shared" si="105"/>
        <v>1604763.9</v>
      </c>
      <c r="I242" s="10">
        <f t="shared" si="105"/>
        <v>139901.58</v>
      </c>
      <c r="J242" s="10">
        <f t="shared" si="105"/>
        <v>304785</v>
      </c>
      <c r="K242" s="11">
        <f t="shared" si="0"/>
        <v>65.32212602314705</v>
      </c>
    </row>
    <row r="243" spans="1:11" ht="63" outlineLevel="4">
      <c r="A243" s="25" t="s">
        <v>351</v>
      </c>
      <c r="B243" s="26" t="s">
        <v>352</v>
      </c>
      <c r="C243" s="27">
        <f>SUM(C244:C245)</f>
        <v>3137452.2</v>
      </c>
      <c r="D243" s="27">
        <f aca="true" t="shared" si="106" ref="D243:J243">SUM(D244:D245)</f>
        <v>1858692.22</v>
      </c>
      <c r="E243" s="27">
        <f t="shared" si="106"/>
        <v>973974.98</v>
      </c>
      <c r="F243" s="27">
        <f t="shared" si="106"/>
        <v>304785</v>
      </c>
      <c r="G243" s="27">
        <f t="shared" si="106"/>
        <v>2049450.48</v>
      </c>
      <c r="H243" s="27">
        <f t="shared" si="106"/>
        <v>1604763.9</v>
      </c>
      <c r="I243" s="27">
        <f t="shared" si="106"/>
        <v>139901.58</v>
      </c>
      <c r="J243" s="27">
        <f t="shared" si="106"/>
        <v>304785</v>
      </c>
      <c r="K243" s="11">
        <f t="shared" si="0"/>
        <v>65.32212602314705</v>
      </c>
    </row>
    <row r="244" spans="1:11" ht="78.75" outlineLevel="4">
      <c r="A244" s="36" t="s">
        <v>491</v>
      </c>
      <c r="B244" s="63">
        <v>1710104005</v>
      </c>
      <c r="C244" s="14">
        <f>SUM(D244+E244+F244)</f>
        <v>304785</v>
      </c>
      <c r="D244" s="38"/>
      <c r="E244" s="38"/>
      <c r="F244" s="38">
        <v>304785</v>
      </c>
      <c r="G244" s="14">
        <f>SUM(H244+I244+J244)</f>
        <v>304785</v>
      </c>
      <c r="H244" s="14"/>
      <c r="I244" s="14"/>
      <c r="J244" s="14">
        <v>304785</v>
      </c>
      <c r="K244" s="16">
        <f t="shared" si="0"/>
        <v>100</v>
      </c>
    </row>
    <row r="245" spans="1:11" ht="78.75" customHeight="1" outlineLevel="5">
      <c r="A245" s="28" t="s">
        <v>353</v>
      </c>
      <c r="B245" s="29" t="s">
        <v>354</v>
      </c>
      <c r="C245" s="14">
        <f>SUM(D245+E245+F245)</f>
        <v>2832667.2</v>
      </c>
      <c r="D245" s="48">
        <v>1858692.22</v>
      </c>
      <c r="E245" s="48">
        <v>973974.98</v>
      </c>
      <c r="F245" s="15"/>
      <c r="G245" s="14">
        <f>SUM(H245+I245+J245)</f>
        <v>1744665.48</v>
      </c>
      <c r="H245" s="48">
        <v>1604763.9</v>
      </c>
      <c r="I245" s="48">
        <v>139901.58</v>
      </c>
      <c r="J245" s="49"/>
      <c r="K245" s="16">
        <f t="shared" si="0"/>
        <v>61.590909090909086</v>
      </c>
    </row>
    <row r="246" spans="1:11" ht="21.75" customHeight="1" outlineLevel="5">
      <c r="A246" s="65" t="s">
        <v>355</v>
      </c>
      <c r="B246" s="65"/>
      <c r="C246" s="31">
        <f>SUM(C7+C73+C99+C104+C121+C128+C144+C151+C168+C175+C182+C214+C231+C235+C241+C226)</f>
        <v>259687255.35000002</v>
      </c>
      <c r="D246" s="31">
        <f>SUM(D7+D73+D99+D104+D121+D128+D144+D151+D168+D175+D182+D214+D231+D235+D241+D226)</f>
        <v>11025972.15</v>
      </c>
      <c r="E246" s="31">
        <f>SUM(E7+E73+E99+E104+E121+E128+E144+E151+E168+E175+E182+E214+E231+E235+E241+E226)</f>
        <v>106692976.46000001</v>
      </c>
      <c r="F246" s="31">
        <f>SUM(F7+F73+F99+F104+F121+F128+F144+F151+F168+F175+F182+F214+F231+F235+F241+F226)</f>
        <v>141968306.74</v>
      </c>
      <c r="G246" s="31">
        <f>SUM(G7+G73+G99+G104+G121+G128+G144+G151+G168+G175+G182+G214+G231+G235+G241+G226)</f>
        <v>165256008.34</v>
      </c>
      <c r="H246" s="31">
        <f>SUM(H7+H73+H99+H104+H121+H128+H144+H151+H168+H175+H182+H214+H231+H235+H241+H226)</f>
        <v>7895098.779999999</v>
      </c>
      <c r="I246" s="31">
        <f>SUM(I7+I73+I99+I104+I121+I128+I144+I151+I168+I175+I182+I214+I231+I235+I241+I226)</f>
        <v>61445674.68</v>
      </c>
      <c r="J246" s="31">
        <f>SUM(J7+J73+J99+J104+J121+J128+J144+J151+J168+J175+J182+J214+J231+J235+J241+J226)</f>
        <v>95915234.88</v>
      </c>
      <c r="K246" s="11">
        <f t="shared" si="0"/>
        <v>63.63654932440641</v>
      </c>
    </row>
    <row r="247" spans="1:11" ht="21.75" customHeight="1" outlineLevel="5">
      <c r="A247" s="30" t="s">
        <v>356</v>
      </c>
      <c r="B247" s="32"/>
      <c r="C247" s="14">
        <f aca="true" t="shared" si="107" ref="C247:K247">SUM(C246/C267)*100</f>
        <v>97.59519167484135</v>
      </c>
      <c r="D247" s="14">
        <f t="shared" si="107"/>
        <v>99.66209889479867</v>
      </c>
      <c r="E247" s="14">
        <f t="shared" si="107"/>
        <v>99.04859689558133</v>
      </c>
      <c r="F247" s="14">
        <f t="shared" si="107"/>
        <v>96.37714335267619</v>
      </c>
      <c r="G247" s="14">
        <f t="shared" si="107"/>
        <v>97.46189665576647</v>
      </c>
      <c r="H247" s="14">
        <f t="shared" si="107"/>
        <v>99.52873261995107</v>
      </c>
      <c r="I247" s="14">
        <f t="shared" si="107"/>
        <v>98.77113379746541</v>
      </c>
      <c r="J247" s="14">
        <f t="shared" si="107"/>
        <v>96.47772882802165</v>
      </c>
      <c r="K247" s="14">
        <f t="shared" si="107"/>
        <v>99.86342050588006</v>
      </c>
    </row>
    <row r="248" spans="1:11" ht="63" outlineLevel="1">
      <c r="A248" s="8" t="s">
        <v>357</v>
      </c>
      <c r="B248" s="9" t="s">
        <v>358</v>
      </c>
      <c r="C248" s="10">
        <f aca="true" t="shared" si="108" ref="C248:J248">SUM(C249)</f>
        <v>6385054.32</v>
      </c>
      <c r="D248" s="10">
        <f t="shared" si="108"/>
        <v>23576.44</v>
      </c>
      <c r="E248" s="10">
        <f t="shared" si="108"/>
        <v>1024830.56</v>
      </c>
      <c r="F248" s="10">
        <f t="shared" si="108"/>
        <v>5336647.32</v>
      </c>
      <c r="G248" s="10">
        <f t="shared" si="108"/>
        <v>4289791.28</v>
      </c>
      <c r="H248" s="10">
        <f t="shared" si="108"/>
        <v>23576.44</v>
      </c>
      <c r="I248" s="10">
        <f t="shared" si="108"/>
        <v>764479.56</v>
      </c>
      <c r="J248" s="10">
        <f t="shared" si="108"/>
        <v>3501735.28</v>
      </c>
      <c r="K248" s="11">
        <f aca="true" t="shared" si="109" ref="K248:K267">SUM(G248/C248)*100</f>
        <v>67.1848830880424</v>
      </c>
    </row>
    <row r="249" spans="1:11" ht="18.75" customHeight="1" outlineLevel="2">
      <c r="A249" s="8" t="s">
        <v>359</v>
      </c>
      <c r="B249" s="9" t="s">
        <v>360</v>
      </c>
      <c r="C249" s="10">
        <f aca="true" t="shared" si="110" ref="C249:J249">SUM(C250:C262)</f>
        <v>6385054.32</v>
      </c>
      <c r="D249" s="10">
        <f t="shared" si="110"/>
        <v>23576.44</v>
      </c>
      <c r="E249" s="10">
        <f t="shared" si="110"/>
        <v>1024830.56</v>
      </c>
      <c r="F249" s="10">
        <f t="shared" si="110"/>
        <v>5336647.32</v>
      </c>
      <c r="G249" s="10">
        <f t="shared" si="110"/>
        <v>4289791.28</v>
      </c>
      <c r="H249" s="10">
        <f t="shared" si="110"/>
        <v>23576.44</v>
      </c>
      <c r="I249" s="10">
        <f t="shared" si="110"/>
        <v>764479.56</v>
      </c>
      <c r="J249" s="10">
        <f t="shared" si="110"/>
        <v>3501735.28</v>
      </c>
      <c r="K249" s="11">
        <f t="shared" si="109"/>
        <v>67.1848830880424</v>
      </c>
    </row>
    <row r="250" spans="1:11" s="18" customFormat="1" ht="31.5" outlineLevel="2">
      <c r="A250" s="12" t="s">
        <v>483</v>
      </c>
      <c r="B250" s="13">
        <v>4190002002</v>
      </c>
      <c r="C250" s="14">
        <f aca="true" t="shared" si="111" ref="C250:C262">SUM(D250+E250+F250)</f>
        <v>0</v>
      </c>
      <c r="D250" s="14"/>
      <c r="E250" s="14"/>
      <c r="F250" s="21"/>
      <c r="G250" s="14">
        <f aca="true" t="shared" si="112" ref="G250:G262">SUM(H250+I250+J250)</f>
        <v>0</v>
      </c>
      <c r="H250" s="14"/>
      <c r="I250" s="14"/>
      <c r="J250" s="14"/>
      <c r="K250" s="16" t="e">
        <f t="shared" si="109"/>
        <v>#DIV/0!</v>
      </c>
    </row>
    <row r="251" spans="1:11" s="18" customFormat="1" ht="330.75" outlineLevel="2">
      <c r="A251" s="12" t="s">
        <v>456</v>
      </c>
      <c r="B251" s="13">
        <v>4190002043</v>
      </c>
      <c r="C251" s="14">
        <f t="shared" si="111"/>
        <v>81000</v>
      </c>
      <c r="D251" s="14"/>
      <c r="E251" s="14"/>
      <c r="F251" s="21">
        <v>81000</v>
      </c>
      <c r="G251" s="14">
        <f t="shared" si="112"/>
        <v>50000</v>
      </c>
      <c r="H251" s="14"/>
      <c r="I251" s="14"/>
      <c r="J251" s="14">
        <v>50000</v>
      </c>
      <c r="K251" s="16">
        <f t="shared" si="109"/>
        <v>61.72839506172839</v>
      </c>
    </row>
    <row r="252" spans="1:11" ht="31.5" outlineLevel="5">
      <c r="A252" s="54" t="s">
        <v>361</v>
      </c>
      <c r="B252" s="13">
        <v>4190002076</v>
      </c>
      <c r="C252" s="14">
        <f t="shared" si="111"/>
        <v>0</v>
      </c>
      <c r="D252" s="14"/>
      <c r="E252" s="14"/>
      <c r="F252" s="21"/>
      <c r="G252" s="14">
        <f t="shared" si="112"/>
        <v>0</v>
      </c>
      <c r="H252" s="14"/>
      <c r="I252" s="14"/>
      <c r="J252" s="15"/>
      <c r="K252" s="16" t="e">
        <f t="shared" si="109"/>
        <v>#DIV/0!</v>
      </c>
    </row>
    <row r="253" spans="1:11" ht="63" outlineLevel="5">
      <c r="A253" s="50" t="s">
        <v>398</v>
      </c>
      <c r="B253" s="13">
        <v>4190002091</v>
      </c>
      <c r="C253" s="14">
        <f t="shared" si="111"/>
        <v>200000</v>
      </c>
      <c r="D253" s="14"/>
      <c r="E253" s="14"/>
      <c r="F253" s="21">
        <v>200000</v>
      </c>
      <c r="G253" s="14">
        <f t="shared" si="112"/>
        <v>200000</v>
      </c>
      <c r="H253" s="14"/>
      <c r="I253" s="14"/>
      <c r="J253" s="15">
        <v>200000</v>
      </c>
      <c r="K253" s="16">
        <f t="shared" si="109"/>
        <v>100</v>
      </c>
    </row>
    <row r="254" spans="1:11" ht="47.25" outlineLevel="5">
      <c r="A254" s="12" t="s">
        <v>362</v>
      </c>
      <c r="B254" s="13" t="s">
        <v>363</v>
      </c>
      <c r="C254" s="14">
        <f t="shared" si="111"/>
        <v>0</v>
      </c>
      <c r="D254" s="14"/>
      <c r="E254" s="14"/>
      <c r="F254" s="21"/>
      <c r="G254" s="14">
        <f t="shared" si="112"/>
        <v>0</v>
      </c>
      <c r="H254" s="14"/>
      <c r="I254" s="14"/>
      <c r="J254" s="15"/>
      <c r="K254" s="16" t="e">
        <f t="shared" si="109"/>
        <v>#DIV/0!</v>
      </c>
    </row>
    <row r="255" spans="1:11" ht="45.75" customHeight="1" outlineLevel="5">
      <c r="A255" s="12" t="s">
        <v>391</v>
      </c>
      <c r="B255" s="13" t="s">
        <v>364</v>
      </c>
      <c r="C255" s="14">
        <f t="shared" si="111"/>
        <v>90000</v>
      </c>
      <c r="D255" s="14"/>
      <c r="E255" s="14"/>
      <c r="F255" s="21">
        <v>90000</v>
      </c>
      <c r="G255" s="14">
        <f t="shared" si="112"/>
        <v>88175.63</v>
      </c>
      <c r="H255" s="14"/>
      <c r="I255" s="14"/>
      <c r="J255" s="15">
        <v>88175.63</v>
      </c>
      <c r="K255" s="16">
        <f t="shared" si="109"/>
        <v>97.97292222222222</v>
      </c>
    </row>
    <row r="256" spans="1:11" ht="63.75" customHeight="1" outlineLevel="5">
      <c r="A256" s="12" t="s">
        <v>365</v>
      </c>
      <c r="B256" s="13" t="s">
        <v>366</v>
      </c>
      <c r="C256" s="14">
        <f t="shared" si="111"/>
        <v>2200600</v>
      </c>
      <c r="D256" s="14"/>
      <c r="E256" s="14"/>
      <c r="F256" s="21">
        <v>2200600</v>
      </c>
      <c r="G256" s="14">
        <f t="shared" si="112"/>
        <v>1267117.39</v>
      </c>
      <c r="H256" s="14"/>
      <c r="I256" s="14"/>
      <c r="J256" s="15">
        <v>1267117.39</v>
      </c>
      <c r="K256" s="16">
        <f t="shared" si="109"/>
        <v>57.58054121603199</v>
      </c>
    </row>
    <row r="257" spans="1:11" ht="47.25" outlineLevel="5">
      <c r="A257" s="12" t="s">
        <v>367</v>
      </c>
      <c r="B257" s="13" t="s">
        <v>368</v>
      </c>
      <c r="C257" s="14">
        <f t="shared" si="111"/>
        <v>2510189.21</v>
      </c>
      <c r="D257" s="14"/>
      <c r="E257" s="14"/>
      <c r="F257" s="21">
        <v>2510189.21</v>
      </c>
      <c r="G257" s="14">
        <f t="shared" si="112"/>
        <v>1697089.21</v>
      </c>
      <c r="H257" s="14"/>
      <c r="I257" s="14"/>
      <c r="J257" s="15">
        <v>1697089.21</v>
      </c>
      <c r="K257" s="16">
        <f t="shared" si="109"/>
        <v>67.60801947674693</v>
      </c>
    </row>
    <row r="258" spans="1:11" ht="110.25" customHeight="1" outlineLevel="5">
      <c r="A258" s="12" t="s">
        <v>369</v>
      </c>
      <c r="B258" s="13" t="s">
        <v>370</v>
      </c>
      <c r="C258" s="14">
        <f t="shared" si="111"/>
        <v>200000</v>
      </c>
      <c r="D258" s="14"/>
      <c r="E258" s="14"/>
      <c r="F258" s="21">
        <v>200000</v>
      </c>
      <c r="G258" s="14">
        <f t="shared" si="112"/>
        <v>144494.94</v>
      </c>
      <c r="H258" s="14"/>
      <c r="I258" s="14"/>
      <c r="J258" s="15">
        <v>144494.94</v>
      </c>
      <c r="K258" s="16">
        <f t="shared" si="109"/>
        <v>72.24747</v>
      </c>
    </row>
    <row r="259" spans="1:11" ht="93.75" customHeight="1" outlineLevel="5">
      <c r="A259" s="12" t="s">
        <v>371</v>
      </c>
      <c r="B259" s="13" t="s">
        <v>372</v>
      </c>
      <c r="C259" s="14">
        <f t="shared" si="111"/>
        <v>1016939</v>
      </c>
      <c r="D259" s="14"/>
      <c r="E259" s="14">
        <v>1016939</v>
      </c>
      <c r="F259" s="33"/>
      <c r="G259" s="14">
        <f t="shared" si="112"/>
        <v>762705</v>
      </c>
      <c r="H259" s="14"/>
      <c r="I259" s="14">
        <v>762705</v>
      </c>
      <c r="J259" s="15"/>
      <c r="K259" s="16">
        <f t="shared" si="109"/>
        <v>75.00007375073628</v>
      </c>
    </row>
    <row r="260" spans="1:11" ht="47.25" outlineLevel="5">
      <c r="A260" s="12" t="s">
        <v>373</v>
      </c>
      <c r="B260" s="13" t="s">
        <v>374</v>
      </c>
      <c r="C260" s="14">
        <f t="shared" si="111"/>
        <v>6117</v>
      </c>
      <c r="D260" s="14"/>
      <c r="E260" s="14">
        <v>6117</v>
      </c>
      <c r="F260" s="33"/>
      <c r="G260" s="14">
        <f t="shared" si="112"/>
        <v>0</v>
      </c>
      <c r="H260" s="14"/>
      <c r="I260" s="14"/>
      <c r="J260" s="15"/>
      <c r="K260" s="16">
        <f t="shared" si="109"/>
        <v>0</v>
      </c>
    </row>
    <row r="261" spans="1:11" ht="84.75" customHeight="1" outlineLevel="5">
      <c r="A261" s="12" t="s">
        <v>480</v>
      </c>
      <c r="B261" s="13" t="s">
        <v>479</v>
      </c>
      <c r="C261" s="14">
        <f t="shared" si="111"/>
        <v>26686</v>
      </c>
      <c r="D261" s="14">
        <v>23576.44</v>
      </c>
      <c r="E261" s="14">
        <v>1774.56</v>
      </c>
      <c r="F261" s="15">
        <v>1335</v>
      </c>
      <c r="G261" s="14">
        <f t="shared" si="112"/>
        <v>26686</v>
      </c>
      <c r="H261" s="14">
        <v>23576.44</v>
      </c>
      <c r="I261" s="14">
        <v>1774.56</v>
      </c>
      <c r="J261" s="15">
        <v>1335</v>
      </c>
      <c r="K261" s="16">
        <f t="shared" si="109"/>
        <v>100</v>
      </c>
    </row>
    <row r="262" spans="1:11" ht="78.75" outlineLevel="5">
      <c r="A262" s="12" t="s">
        <v>375</v>
      </c>
      <c r="B262" s="34" t="s">
        <v>376</v>
      </c>
      <c r="C262" s="14">
        <f t="shared" si="111"/>
        <v>53523.11</v>
      </c>
      <c r="D262" s="14"/>
      <c r="E262" s="14"/>
      <c r="F262" s="15">
        <v>53523.11</v>
      </c>
      <c r="G262" s="14">
        <f t="shared" si="112"/>
        <v>53523.11</v>
      </c>
      <c r="H262" s="14"/>
      <c r="I262" s="14"/>
      <c r="J262" s="15">
        <v>53523.11</v>
      </c>
      <c r="K262" s="16">
        <f t="shared" si="109"/>
        <v>100</v>
      </c>
    </row>
    <row r="263" spans="1:11" ht="78" customHeight="1" outlineLevel="1">
      <c r="A263" s="8" t="s">
        <v>377</v>
      </c>
      <c r="B263" s="35" t="s">
        <v>378</v>
      </c>
      <c r="C263" s="10">
        <f aca="true" t="shared" si="113" ref="C263:J264">SUM(C264)</f>
        <v>13806.76</v>
      </c>
      <c r="D263" s="10">
        <f t="shared" si="113"/>
        <v>13806.76</v>
      </c>
      <c r="E263" s="10">
        <f t="shared" si="113"/>
        <v>0</v>
      </c>
      <c r="F263" s="10">
        <f t="shared" si="113"/>
        <v>0</v>
      </c>
      <c r="G263" s="10">
        <f t="shared" si="113"/>
        <v>13806.76</v>
      </c>
      <c r="H263" s="10">
        <f t="shared" si="113"/>
        <v>13806.76</v>
      </c>
      <c r="I263" s="10">
        <f t="shared" si="113"/>
        <v>0</v>
      </c>
      <c r="J263" s="10">
        <f t="shared" si="113"/>
        <v>0</v>
      </c>
      <c r="K263" s="11">
        <f t="shared" si="109"/>
        <v>100</v>
      </c>
    </row>
    <row r="264" spans="1:11" ht="17.25" customHeight="1" outlineLevel="2">
      <c r="A264" s="8" t="s">
        <v>359</v>
      </c>
      <c r="B264" s="35" t="s">
        <v>379</v>
      </c>
      <c r="C264" s="10">
        <f t="shared" si="113"/>
        <v>13806.76</v>
      </c>
      <c r="D264" s="10">
        <f t="shared" si="113"/>
        <v>13806.76</v>
      </c>
      <c r="E264" s="10">
        <f t="shared" si="113"/>
        <v>0</v>
      </c>
      <c r="F264" s="10">
        <f t="shared" si="113"/>
        <v>0</v>
      </c>
      <c r="G264" s="10">
        <f t="shared" si="113"/>
        <v>13806.76</v>
      </c>
      <c r="H264" s="10">
        <f t="shared" si="113"/>
        <v>13806.76</v>
      </c>
      <c r="I264" s="10">
        <f t="shared" si="113"/>
        <v>0</v>
      </c>
      <c r="J264" s="10">
        <f t="shared" si="113"/>
        <v>0</v>
      </c>
      <c r="K264" s="11">
        <f t="shared" si="109"/>
        <v>100</v>
      </c>
    </row>
    <row r="265" spans="1:11" ht="63" outlineLevel="5">
      <c r="A265" s="36" t="s">
        <v>380</v>
      </c>
      <c r="B265" s="37" t="s">
        <v>381</v>
      </c>
      <c r="C265" s="38">
        <f>SUM(D265+E265+F265)</f>
        <v>13806.76</v>
      </c>
      <c r="D265" s="38">
        <v>13806.76</v>
      </c>
      <c r="E265" s="38"/>
      <c r="F265" s="39"/>
      <c r="G265" s="38">
        <f>SUM(H265+I265+J265)</f>
        <v>13806.76</v>
      </c>
      <c r="H265" s="38">
        <v>13806.76</v>
      </c>
      <c r="I265" s="38"/>
      <c r="J265" s="39"/>
      <c r="K265" s="16">
        <f t="shared" si="109"/>
        <v>100</v>
      </c>
    </row>
    <row r="266" spans="1:11" ht="30" customHeight="1">
      <c r="A266" s="40" t="s">
        <v>382</v>
      </c>
      <c r="B266" s="41"/>
      <c r="C266" s="42">
        <f aca="true" t="shared" si="114" ref="C266:J266">SUM(C248+C263)</f>
        <v>6398861.08</v>
      </c>
      <c r="D266" s="42">
        <f t="shared" si="114"/>
        <v>37383.2</v>
      </c>
      <c r="E266" s="42">
        <f t="shared" si="114"/>
        <v>1024830.56</v>
      </c>
      <c r="F266" s="42">
        <f t="shared" si="114"/>
        <v>5336647.32</v>
      </c>
      <c r="G266" s="42">
        <f t="shared" si="114"/>
        <v>4303598.04</v>
      </c>
      <c r="H266" s="42">
        <f t="shared" si="114"/>
        <v>37383.2</v>
      </c>
      <c r="I266" s="42">
        <f t="shared" si="114"/>
        <v>764479.56</v>
      </c>
      <c r="J266" s="42">
        <f t="shared" si="114"/>
        <v>3501735.28</v>
      </c>
      <c r="K266" s="43">
        <f t="shared" si="109"/>
        <v>67.25568794501785</v>
      </c>
    </row>
    <row r="267" spans="1:11" ht="30" customHeight="1">
      <c r="A267" s="30" t="s">
        <v>383</v>
      </c>
      <c r="B267" s="41"/>
      <c r="C267" s="42">
        <f aca="true" t="shared" si="115" ref="C267:J267">SUM(C246+C266)</f>
        <v>266086116.43000004</v>
      </c>
      <c r="D267" s="42">
        <f t="shared" si="115"/>
        <v>11063355.35</v>
      </c>
      <c r="E267" s="42">
        <f t="shared" si="115"/>
        <v>107717807.02000001</v>
      </c>
      <c r="F267" s="42">
        <f t="shared" si="115"/>
        <v>147304954.06</v>
      </c>
      <c r="G267" s="42">
        <f t="shared" si="115"/>
        <v>169559606.38</v>
      </c>
      <c r="H267" s="42">
        <f t="shared" si="115"/>
        <v>7932481.9799999995</v>
      </c>
      <c r="I267" s="42">
        <f t="shared" si="115"/>
        <v>62210154.24</v>
      </c>
      <c r="J267" s="42">
        <f t="shared" si="115"/>
        <v>99416970.16</v>
      </c>
      <c r="K267" s="44">
        <f t="shared" si="109"/>
        <v>63.72358267125391</v>
      </c>
    </row>
  </sheetData>
  <sheetProtection selectLockedCells="1" selectUnlockedCells="1"/>
  <mergeCells count="10">
    <mergeCell ref="K5:K6"/>
    <mergeCell ref="A246:B246"/>
    <mergeCell ref="A1:J1"/>
    <mergeCell ref="A2:J2"/>
    <mergeCell ref="A5:A6"/>
    <mergeCell ref="B5:B6"/>
    <mergeCell ref="C5:C6"/>
    <mergeCell ref="D5:F5"/>
    <mergeCell ref="G5:G6"/>
    <mergeCell ref="H5:J5"/>
  </mergeCells>
  <printOptions/>
  <pageMargins left="0.7875" right="0.19652777777777777" top="0.5902777777777778" bottom="0" header="0.5118055555555555" footer="0.5118055555555555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/>
  <cp:lastModifiedBy>Сидорова</cp:lastModifiedBy>
  <cp:lastPrinted>2022-10-12T12:18:00Z</cp:lastPrinted>
  <dcterms:created xsi:type="dcterms:W3CDTF">2020-01-17T14:40:26Z</dcterms:created>
  <dcterms:modified xsi:type="dcterms:W3CDTF">2022-10-12T12:22:20Z</dcterms:modified>
  <cp:category/>
  <cp:version/>
  <cp:contentType/>
  <cp:contentStatus/>
</cp:coreProperties>
</file>